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2.xml" ContentType="application/vnd.openxmlformats-officedocument.drawing+xml"/>
  <Override PartName="/xl/queryTables/queryTable1.xml" ContentType="application/vnd.openxmlformats-officedocument.spreadsheetml.queryTable+xml"/>
  <Override PartName="/xl/charts/chart15.xml" ContentType="application/vnd.openxmlformats-officedocument.drawingml.chart+xml"/>
  <Override PartName="/xl/charts/chart16.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Override PartName="/xl/charts/colors9.xml" ContentType="application/vnd.ms-office.chartcolorstyle+xml"/>
  <Override PartName="/xl/charts/style9.xml" ContentType="application/vnd.ms-office.chartstyle+xml"/>
  <Override PartName="/xl/charts/colors10.xml" ContentType="application/vnd.ms-office.chartcolorstyle+xml"/>
  <Override PartName="/xl/charts/style10.xml" ContentType="application/vnd.ms-office.chartstyle+xml"/>
  <Override PartName="/xl/charts/colors11.xml" ContentType="application/vnd.ms-office.chartcolorstyle+xml"/>
  <Override PartName="/xl/charts/style11.xml" ContentType="application/vnd.ms-office.chartstyle+xml"/>
  <Override PartName="/xl/charts/colors12.xml" ContentType="application/vnd.ms-office.chartcolorstyle+xml"/>
  <Override PartName="/xl/charts/style12.xml" ContentType="application/vnd.ms-office.chartstyle+xml"/>
  <Override PartName="/xl/charts/colors13.xml" ContentType="application/vnd.ms-office.chartcolorstyle+xml"/>
  <Override PartName="/xl/charts/style13.xml" ContentType="application/vnd.ms-office.chartstyle+xml"/>
  <Override PartName="/xl/charts/colors14.xml" ContentType="application/vnd.ms-office.chartcolorstyle+xml"/>
  <Override PartName="/xl/charts/style14.xml" ContentType="application/vnd.ms-office.chartstyle+xml"/>
  <Override PartName="/xl/charts/colors15.xml" ContentType="application/vnd.ms-office.chartcolorstyle+xml"/>
  <Override PartName="/xl/charts/style15.xml" ContentType="application/vnd.ms-office.chartstyle+xml"/>
  <Override PartName="/xl/charts/colors16.xml" ContentType="application/vnd.ms-office.chartcolorstyle+xml"/>
  <Override PartName="/xl/charts/style16.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defaultThemeVersion="124226"/>
  <bookViews>
    <workbookView xWindow="16200" yWindow="0" windowWidth="8190" windowHeight="10070"/>
  </bookViews>
  <sheets>
    <sheet name="Evoucion historica" sheetId="10" r:id="rId1"/>
    <sheet name="Referencias" sheetId="11" r:id="rId2"/>
    <sheet name="2016" sheetId="1" r:id="rId3"/>
    <sheet name="2015" sheetId="2" r:id="rId4"/>
    <sheet name="2014" sheetId="3" r:id="rId5"/>
    <sheet name="2013" sheetId="4" r:id="rId6"/>
    <sheet name="2012" sheetId="5" r:id="rId7"/>
    <sheet name="2011" sheetId="6" r:id="rId8"/>
    <sheet name="2010" sheetId="7" r:id="rId9"/>
    <sheet name="2009" sheetId="8" r:id="rId10"/>
    <sheet name="2008" sheetId="9" r:id="rId11"/>
  </sheets>
  <definedNames>
    <definedName name="Argentina_inflation_1" localSheetId="1">Referencias!$G$8:$J$890</definedName>
  </definedNames>
  <calcPr calcId="152511"/>
</workbook>
</file>

<file path=xl/calcChain.xml><?xml version="1.0" encoding="utf-8"?>
<calcChain xmlns="http://schemas.openxmlformats.org/spreadsheetml/2006/main">
  <c r="P50" i="10" l="1"/>
  <c r="P51" i="10"/>
  <c r="P52" i="10"/>
  <c r="P53" i="10"/>
  <c r="P54" i="10"/>
  <c r="P55" i="10"/>
  <c r="P56" i="10"/>
  <c r="P57" i="10"/>
  <c r="P49" i="10"/>
  <c r="O50" i="10"/>
  <c r="O51" i="10"/>
  <c r="O52" i="10"/>
  <c r="O53" i="10"/>
  <c r="O54" i="10"/>
  <c r="O55" i="10"/>
  <c r="O56" i="10"/>
  <c r="O57" i="10"/>
  <c r="O49" i="10"/>
  <c r="O15" i="10"/>
  <c r="O28" i="10"/>
  <c r="O41" i="10"/>
  <c r="P28" i="10"/>
  <c r="P41" i="10"/>
  <c r="P34" i="10"/>
  <c r="P35" i="10"/>
  <c r="P36" i="10"/>
  <c r="P37" i="10"/>
  <c r="P38" i="10"/>
  <c r="P39" i="10"/>
  <c r="P40" i="10"/>
  <c r="P33" i="10"/>
  <c r="P21" i="10"/>
  <c r="P22" i="10"/>
  <c r="P23" i="10"/>
  <c r="P24" i="10"/>
  <c r="P25" i="10"/>
  <c r="P26" i="10"/>
  <c r="P27" i="10"/>
  <c r="P20" i="10"/>
  <c r="P15" i="10"/>
  <c r="P8" i="10"/>
  <c r="P9" i="10"/>
  <c r="P10" i="10"/>
  <c r="P11" i="10"/>
  <c r="P12" i="10"/>
  <c r="P13" i="10"/>
  <c r="P14" i="10"/>
  <c r="P7" i="10"/>
  <c r="T34" i="10"/>
  <c r="T35" i="10"/>
  <c r="T36" i="10"/>
  <c r="T37" i="10"/>
  <c r="T38" i="10"/>
  <c r="T39" i="10"/>
  <c r="T40" i="10"/>
  <c r="T41" i="10"/>
  <c r="T33" i="10"/>
  <c r="S34" i="10"/>
  <c r="S35" i="10"/>
  <c r="S36" i="10"/>
  <c r="S37" i="10"/>
  <c r="S38" i="10"/>
  <c r="S39" i="10"/>
  <c r="S40" i="10"/>
  <c r="S41" i="10"/>
  <c r="S33" i="10"/>
  <c r="U114" i="10" l="1"/>
  <c r="U102" i="10"/>
  <c r="V115" i="10"/>
  <c r="V114" i="10"/>
  <c r="V103" i="10"/>
  <c r="AE5" i="10" l="1"/>
  <c r="AE6" i="10"/>
  <c r="B47" i="10"/>
  <c r="I47" i="10"/>
  <c r="O5" i="10" s="1"/>
  <c r="K5" i="10"/>
  <c r="X5" i="10" s="1"/>
  <c r="X6" i="10"/>
  <c r="J50" i="10"/>
  <c r="I48" i="10"/>
  <c r="O6" i="10" s="1"/>
  <c r="B48" i="10"/>
  <c r="K6" i="10"/>
  <c r="W6" i="10" s="1"/>
  <c r="Z6" i="10" l="1"/>
  <c r="Z5" i="10"/>
  <c r="J49" i="10"/>
  <c r="Y6" i="10"/>
  <c r="Y5" i="10"/>
  <c r="AE8" i="10"/>
  <c r="AE9" i="10"/>
  <c r="AE11" i="10"/>
  <c r="AE12" i="10"/>
  <c r="AE13" i="10"/>
  <c r="AE14" i="10"/>
  <c r="AE7" i="10"/>
  <c r="W21" i="10"/>
  <c r="Y21" i="10" s="1"/>
  <c r="W22" i="10"/>
  <c r="Y22" i="10" s="1"/>
  <c r="W23" i="10"/>
  <c r="W24" i="10"/>
  <c r="Y24" i="10" s="1"/>
  <c r="W25" i="10"/>
  <c r="Y25" i="10" s="1"/>
  <c r="W26" i="10"/>
  <c r="W27" i="10"/>
  <c r="Y27" i="10" s="1"/>
  <c r="W20" i="10"/>
  <c r="Y20" i="10" s="1"/>
  <c r="V21" i="10"/>
  <c r="V22" i="10"/>
  <c r="V23" i="10"/>
  <c r="V24" i="10"/>
  <c r="V25" i="10"/>
  <c r="V26" i="10"/>
  <c r="V27" i="10"/>
  <c r="V20" i="10"/>
  <c r="U21" i="10"/>
  <c r="U22" i="10"/>
  <c r="U23" i="10"/>
  <c r="U24" i="10"/>
  <c r="U25" i="10"/>
  <c r="U26" i="10"/>
  <c r="U27" i="10"/>
  <c r="U20" i="10"/>
  <c r="V102" i="10" l="1"/>
  <c r="Y26" i="10"/>
  <c r="N14" i="11"/>
  <c r="F56" i="10" s="1"/>
  <c r="V87" i="10"/>
  <c r="V86" i="10"/>
  <c r="V70" i="10"/>
  <c r="V69" i="10"/>
  <c r="X8" i="10"/>
  <c r="Y8" i="10" s="1"/>
  <c r="X9" i="10"/>
  <c r="Y9" i="10" s="1"/>
  <c r="X11" i="10"/>
  <c r="Y11" i="10" s="1"/>
  <c r="X12" i="10"/>
  <c r="Y12" i="10" s="1"/>
  <c r="X13" i="10"/>
  <c r="Y13" i="10" s="1"/>
  <c r="X14" i="10"/>
  <c r="Y14" i="10" s="1"/>
  <c r="X7" i="10"/>
  <c r="Y7" i="10" s="1"/>
  <c r="R10" i="10"/>
  <c r="AE10" i="10" s="1"/>
  <c r="B49" i="10"/>
  <c r="F55" i="10"/>
  <c r="F54" i="10"/>
  <c r="F53" i="10"/>
  <c r="F52" i="10"/>
  <c r="F51" i="10"/>
  <c r="F50" i="10"/>
  <c r="F49" i="10"/>
  <c r="B56" i="10"/>
  <c r="B57" i="10" s="1"/>
  <c r="V116" i="10" s="1"/>
  <c r="U116" i="10" s="1"/>
  <c r="B55" i="10"/>
  <c r="B54" i="10"/>
  <c r="B53" i="10"/>
  <c r="B52" i="10"/>
  <c r="B51" i="10"/>
  <c r="B50" i="10"/>
  <c r="J57" i="10"/>
  <c r="X10" i="10" l="1"/>
  <c r="Y10" i="10" s="1"/>
  <c r="U118" i="10"/>
  <c r="V118" i="10"/>
  <c r="Y23" i="10"/>
  <c r="N13" i="11"/>
  <c r="N12" i="11" s="1"/>
  <c r="N11" i="11" s="1"/>
  <c r="N10" i="11" s="1"/>
  <c r="N9" i="11" s="1"/>
  <c r="N8" i="11" s="1"/>
  <c r="G55" i="10"/>
  <c r="Z7" i="10"/>
  <c r="G53" i="10"/>
  <c r="G50" i="10"/>
  <c r="G54" i="10"/>
  <c r="G51" i="10"/>
  <c r="Z11" i="10"/>
  <c r="C53" i="10"/>
  <c r="G52" i="10"/>
  <c r="C50" i="10"/>
  <c r="C54" i="10"/>
  <c r="Z12" i="10"/>
  <c r="Z8" i="10"/>
  <c r="C56" i="10"/>
  <c r="C52" i="10"/>
  <c r="G56" i="10"/>
  <c r="Z14" i="10"/>
  <c r="Z10" i="10"/>
  <c r="C55" i="10"/>
  <c r="C51" i="10"/>
  <c r="Z13" i="10"/>
  <c r="Z9" i="10"/>
  <c r="K37" i="10"/>
  <c r="O37" i="10" s="1"/>
  <c r="K38" i="10"/>
  <c r="O38" i="10" s="1"/>
  <c r="K39" i="10"/>
  <c r="O39" i="10" s="1"/>
  <c r="K40" i="10"/>
  <c r="O40" i="10" s="1"/>
  <c r="K34" i="10"/>
  <c r="O34" i="10" s="1"/>
  <c r="K35" i="10"/>
  <c r="O35" i="10" s="1"/>
  <c r="K36" i="10"/>
  <c r="O36" i="10" s="1"/>
  <c r="K33" i="10"/>
  <c r="O33" i="10" s="1"/>
  <c r="J51" i="10"/>
  <c r="J52" i="10"/>
  <c r="J53" i="10"/>
  <c r="J54" i="10"/>
  <c r="J55" i="10"/>
  <c r="J56" i="10"/>
  <c r="K21" i="10"/>
  <c r="O21" i="10" s="1"/>
  <c r="K22" i="10"/>
  <c r="K23" i="10"/>
  <c r="K24" i="10"/>
  <c r="O24" i="10" s="1"/>
  <c r="K25" i="10"/>
  <c r="O25" i="10" s="1"/>
  <c r="K26" i="10"/>
  <c r="K27" i="10"/>
  <c r="M26" i="10" l="1"/>
  <c r="M22" i="10"/>
  <c r="M24" i="10"/>
  <c r="O26" i="10"/>
  <c r="M27" i="10"/>
  <c r="M23" i="10"/>
  <c r="O22" i="10"/>
  <c r="M25" i="10"/>
  <c r="O27" i="10"/>
  <c r="O23" i="10"/>
  <c r="K20" i="10"/>
  <c r="O20" i="10" s="1"/>
  <c r="B40" i="10"/>
  <c r="B39" i="10"/>
  <c r="B38" i="10"/>
  <c r="B37" i="10"/>
  <c r="B36" i="10"/>
  <c r="B35" i="10"/>
  <c r="B34" i="10"/>
  <c r="B33" i="10"/>
  <c r="B27" i="10"/>
  <c r="B26" i="10"/>
  <c r="B25" i="10"/>
  <c r="B24" i="10"/>
  <c r="B23" i="10"/>
  <c r="B22" i="10"/>
  <c r="B21" i="10"/>
  <c r="B20" i="10"/>
  <c r="M34" i="10" l="1"/>
  <c r="M38" i="10"/>
  <c r="M21" i="10"/>
  <c r="M39" i="10"/>
  <c r="M36" i="10"/>
  <c r="M40" i="10"/>
  <c r="M35" i="10"/>
  <c r="M37" i="10"/>
  <c r="K14" i="10"/>
  <c r="K13" i="10"/>
  <c r="K12" i="10"/>
  <c r="K8" i="10"/>
  <c r="K9" i="10"/>
  <c r="K10" i="10"/>
  <c r="K11" i="10"/>
  <c r="K7" i="10"/>
  <c r="M7" i="10" s="1"/>
  <c r="B7" i="10"/>
  <c r="O7" i="10" s="1"/>
  <c r="AB7" i="10" s="1"/>
  <c r="B8" i="10"/>
  <c r="O8" i="10" s="1"/>
  <c r="AB8" i="10" s="1"/>
  <c r="B9" i="10"/>
  <c r="O9" i="10" s="1"/>
  <c r="AB9" i="10" s="1"/>
  <c r="B10" i="10"/>
  <c r="O10" i="10" s="1"/>
  <c r="AB10" i="10" s="1"/>
  <c r="B11" i="10"/>
  <c r="O11" i="10" s="1"/>
  <c r="AB11" i="10" s="1"/>
  <c r="B12" i="10"/>
  <c r="O12" i="10" s="1"/>
  <c r="AB12" i="10" s="1"/>
  <c r="B13" i="10"/>
  <c r="O13" i="10" s="1"/>
  <c r="AB13" i="10" s="1"/>
  <c r="B14" i="10"/>
  <c r="O14" i="10" s="1"/>
  <c r="AB14" i="10" s="1"/>
  <c r="M10" i="10" l="1"/>
  <c r="M8" i="10"/>
  <c r="M9" i="10"/>
  <c r="M14" i="10"/>
  <c r="M11" i="10"/>
  <c r="M12" i="10"/>
  <c r="M13" i="10"/>
  <c r="AA7" i="10"/>
  <c r="W7" i="10"/>
  <c r="AC7" i="10"/>
  <c r="W8" i="10"/>
  <c r="AA8" i="10"/>
  <c r="AC8" i="10"/>
  <c r="AA11" i="10"/>
  <c r="W11" i="10"/>
  <c r="AC11" i="10"/>
  <c r="W12" i="10"/>
  <c r="AA12" i="10"/>
  <c r="AC12" i="10"/>
  <c r="W10" i="10"/>
  <c r="AA10" i="10"/>
  <c r="AC10" i="10"/>
  <c r="W13" i="10"/>
  <c r="AA13" i="10"/>
  <c r="AC13" i="10"/>
  <c r="W9" i="10"/>
  <c r="AA9" i="10"/>
  <c r="AC9" i="10"/>
  <c r="W14" i="10"/>
  <c r="AA14" i="10"/>
  <c r="AC14" i="10"/>
  <c r="V104" i="10" l="1"/>
  <c r="V71" i="10"/>
  <c r="V88" i="10"/>
  <c r="U104" i="10" l="1"/>
  <c r="U106" i="10" s="1"/>
  <c r="V106" i="10"/>
  <c r="U71" i="10"/>
  <c r="U73" i="10" s="1"/>
  <c r="V73" i="10"/>
  <c r="U88" i="10"/>
  <c r="U90" i="10" s="1"/>
  <c r="V90" i="10"/>
</calcChain>
</file>

<file path=xl/connections.xml><?xml version="1.0" encoding="utf-8"?>
<connections xmlns="http://schemas.openxmlformats.org/spreadsheetml/2006/main">
  <connection id="1" name="Argentina_inflation" type="6" refreshedVersion="5" background="1" saveData="1">
    <textPr codePage="437" firstRow="2" sourceFile="C:\Users\MPIbpCAdmin\Desktop\Argentina_inflation.csv" comma="1">
      <textFields count="4">
        <textField/>
        <textField/>
        <textField/>
        <textField/>
      </textFields>
    </textPr>
  </connection>
</connections>
</file>

<file path=xl/sharedStrings.xml><?xml version="1.0" encoding="utf-8"?>
<sst xmlns="http://schemas.openxmlformats.org/spreadsheetml/2006/main" count="1348" uniqueCount="304">
  <si>
    <t>Gastos por Servicio / Entidad</t>
  </si>
  <si>
    <t>24/08/2016 10:27:50 p.m.</t>
  </si>
  <si>
    <t>Servicio</t>
  </si>
  <si>
    <t>Presupuestado</t>
  </si>
  <si>
    <t>Comprometido</t>
  </si>
  <si>
    <t>Devengado</t>
  </si>
  <si>
    <t>Pagado</t>
  </si>
  <si>
    <t>% Devengado</t>
  </si>
  <si>
    <t>1 - Auditoría General de la Nación</t>
  </si>
  <si>
    <t>101 - Fundación Miguel Lillo</t>
  </si>
  <si>
    <t>103 - Consejo Nacional de Investigaciones Científicas y Técnicas</t>
  </si>
  <si>
    <t>105 - Comisión Nacional de Energía Atómica</t>
  </si>
  <si>
    <t>106 - Comisión Nacional de Actividades Espaciales</t>
  </si>
  <si>
    <t>107 - Administración de Parques Nacionales</t>
  </si>
  <si>
    <t>108 - Instituto Nacional del Agua</t>
  </si>
  <si>
    <t>109 - Sindicatura General de la Nación</t>
  </si>
  <si>
    <t>112 - Autoridad Regulatoria Nuclear</t>
  </si>
  <si>
    <t>113 - Teatro Nacional Cervantes</t>
  </si>
  <si>
    <t>114 - Instituto Nacional de Asociativismo y Economía Social</t>
  </si>
  <si>
    <t>116 - Biblioteca Nacional</t>
  </si>
  <si>
    <t>117 - Instituto Nacional del Teatro</t>
  </si>
  <si>
    <t>118 - Instituto Nacional de Asuntos Indígenas</t>
  </si>
  <si>
    <t>119 - Instituto Nacional de Promoción Turística</t>
  </si>
  <si>
    <t>200 - Registro Nacional de las Personas</t>
  </si>
  <si>
    <t>201 - Dirección Nacional de Migraciones</t>
  </si>
  <si>
    <t>202 - Instituto Nacional contra la Discriminación, la Xenofobia y el Racismo</t>
  </si>
  <si>
    <t>203 - Agencia Nacional de Seguridad Vial</t>
  </si>
  <si>
    <t>205 - Agencia de Administración de Bienes del Estado</t>
  </si>
  <si>
    <t>206 - Centro Internacional para la Promoción de los Derechos Humanos</t>
  </si>
  <si>
    <t>207 - Ente Nacional de Comunicaciones</t>
  </si>
  <si>
    <t>250 - Caja de Retiros, Jubilaciones y Pensiones de la Policía Federal Argentina</t>
  </si>
  <si>
    <t>301 - Secretaría General de la Presidencia de la Nación</t>
  </si>
  <si>
    <t>302 - Agencia Federal de Inteligencia</t>
  </si>
  <si>
    <t>303 - Secretaría de Programación para la Prevención de la Drogadicción y Lucha Contra el Narcotráfico</t>
  </si>
  <si>
    <t>305 - Dirección General de Administración - Jefatura de Gabinete</t>
  </si>
  <si>
    <t>307 - Ministerio de Relaciones Exteriores y Culto</t>
  </si>
  <si>
    <t>310 - Ministerio de Salud</t>
  </si>
  <si>
    <t>311 - Ministerio de Desarrollo Social</t>
  </si>
  <si>
    <t>312 - Senado de la Nación</t>
  </si>
  <si>
    <t>313 - Cámara de Diputados</t>
  </si>
  <si>
    <t>314 - Biblioteca del Congreso</t>
  </si>
  <si>
    <t>315 - Imprenta del Congreso</t>
  </si>
  <si>
    <t>316 - Ayuda Social Personal del Congreso de la Nación</t>
  </si>
  <si>
    <t>317 - Ministerio de Ambiente y Desarrollo Sustentable (Gastos Propios)</t>
  </si>
  <si>
    <t>319 - Defensoría del Pueblo</t>
  </si>
  <si>
    <t>320 - Consejo de la Magistratura</t>
  </si>
  <si>
    <t>321 - Instituto Nacional de Estadística y Censos</t>
  </si>
  <si>
    <t>322 - Ministerio de Turismo</t>
  </si>
  <si>
    <t>323 - Comisión Nacional de Comercio Exterior</t>
  </si>
  <si>
    <t>325 - Ministerio del Interior, Obras Públicas y Vivienda (Gastos Propios)</t>
  </si>
  <si>
    <t>326 - Policía Federal Argentina</t>
  </si>
  <si>
    <t>327 - Ministerio de Transporte (Gastos Propios)</t>
  </si>
  <si>
    <t>328 - Ministerio de Energía y Minería (Gastos Propios)</t>
  </si>
  <si>
    <t>329 - Ministerio de Comunicaciones (Gastos Propios)</t>
  </si>
  <si>
    <t>330 - Ministerio de Educación y Deportes</t>
  </si>
  <si>
    <t>331 - Servicio Penitenciario Federal</t>
  </si>
  <si>
    <t>332 - Ministerio de Justicia y Derechos Humanos (Gastos Propios)</t>
  </si>
  <si>
    <t>334 - Ente de Cooperación Técnica y Financiera del Servicio Penitenciario Federal</t>
  </si>
  <si>
    <t>335 - Corte Suprema de Justicia de la Nación</t>
  </si>
  <si>
    <t>336 - Ministerio de Ciencia, Tecnología e Innovación Productiva</t>
  </si>
  <si>
    <t>337 - Ministerio de Cultura</t>
  </si>
  <si>
    <t>338 - Secretaría Legal y Técnica</t>
  </si>
  <si>
    <t>340 - Procuración Penitenciaria</t>
  </si>
  <si>
    <t>341 - Secretaría Nacional de Niñez, Adolescencia y Familia</t>
  </si>
  <si>
    <t>342 - SAF Apoyo - Autoridad Cuenca Matanza Riachuelo (ACUMAR)</t>
  </si>
  <si>
    <t>343 - Ministerio de Seguridad</t>
  </si>
  <si>
    <t>345 - Consejo Nacional de Coordinación de Políticas Sociales</t>
  </si>
  <si>
    <t>346 - Defensoría del Público de Servicios de Comunicación Audiovisual</t>
  </si>
  <si>
    <t>347 - Sistema Federal de Medios y Contenidos Públicos</t>
  </si>
  <si>
    <t>350 - Ministerio de Trabajo, Empleo y Seguridad Social</t>
  </si>
  <si>
    <t>355 - Servicio de la Deuda Pública</t>
  </si>
  <si>
    <t>356 - Obligaciones a Cargo del Tesoro</t>
  </si>
  <si>
    <t>357 - Ministerio de Hacienda y Finanzas Públicas</t>
  </si>
  <si>
    <t>360 - Procuración General de la Nación</t>
  </si>
  <si>
    <t>361 - Defensoría General de la Nación</t>
  </si>
  <si>
    <t>362 - Ministerio de Producción</t>
  </si>
  <si>
    <t>363 - Ministerio de Agroindustria</t>
  </si>
  <si>
    <t>366 - Ministerio de Modernización</t>
  </si>
  <si>
    <t>370 - Ministerio de Defensa (Gastos Propios)</t>
  </si>
  <si>
    <t>371 - Estado Mayor Conjunto de las Fuerzas Armadas</t>
  </si>
  <si>
    <t>372 - Instituto de Investigaciones Científicas y Técnicas de las Fuerzas Armadas</t>
  </si>
  <si>
    <t>374 - Estado Mayor General del Ejercito</t>
  </si>
  <si>
    <t>375 - Gendarmería Nacional</t>
  </si>
  <si>
    <t>376 - Subsecreataría del Servicio Logístico de la Defensa</t>
  </si>
  <si>
    <t>379 - Estado Mayor General de la Armada</t>
  </si>
  <si>
    <t>380 - Prefectura Naval Argentina</t>
  </si>
  <si>
    <t>381 - Estado Mayor General de la Fuerza Aérea</t>
  </si>
  <si>
    <t>382 - Policía de Seguridad Aeroportuaria</t>
  </si>
  <si>
    <t>450 - Instituto Geográfico Nacional</t>
  </si>
  <si>
    <t>451 - Dirección General de Fabricaciones Militares</t>
  </si>
  <si>
    <t>452 - Servicio Meteorológico Nacional</t>
  </si>
  <si>
    <t>470 - Instituto de Ayuda Financiera para Pago de Retiros y Pensiones Militares</t>
  </si>
  <si>
    <t>602 - Comisión Nacional de Valores</t>
  </si>
  <si>
    <t>603 - Superintendencia de Seguros de la Nación</t>
  </si>
  <si>
    <t>604 - Dirección Nacional de Vialidad</t>
  </si>
  <si>
    <t>606 - Instituto Nacional de Tecnología Agropecuaria</t>
  </si>
  <si>
    <t>607 - Instituto Nacional de Investigación y Desarrollo Pesquero</t>
  </si>
  <si>
    <t>608 - Instituto Nacional de Tecnología Industrial</t>
  </si>
  <si>
    <t>609 - Instituto Nacional de Vitivinicultura</t>
  </si>
  <si>
    <t>612 - Tribunal de Tasaciones de la Nación</t>
  </si>
  <si>
    <t>613 - Ente Nacional de Obras Hídricas de Saneamiento</t>
  </si>
  <si>
    <t>614 - Instituto Nacional de Semillas</t>
  </si>
  <si>
    <t>620 - Tribunal Fiscal de la Nación</t>
  </si>
  <si>
    <t>622 - Instituto Nacional de la Propiedad Industrial</t>
  </si>
  <si>
    <t>623 - Servicio Nacional de Sanidad y Calidad Agroalimentaria</t>
  </si>
  <si>
    <t>624 - Servicio Geológico Minero Argentino</t>
  </si>
  <si>
    <t>651 - Ente Nacional Regulador del Gas</t>
  </si>
  <si>
    <t>652 - Ente Nacional Regulador de la Electricidad</t>
  </si>
  <si>
    <t>656 - Organismo Regulador de Seguridad de Presas</t>
  </si>
  <si>
    <t>661 - Comisión Nacional de Regulación del Transporte</t>
  </si>
  <si>
    <t>664 - Organismo Regulador del Sistema Nacional de Aeropuertos</t>
  </si>
  <si>
    <t>669 - Administración Nacional de Aviación Civil</t>
  </si>
  <si>
    <t>670 - Unidad de Información Finaciera</t>
  </si>
  <si>
    <t>671 - Junta de Investigación de Accidentes de Aviación Civil</t>
  </si>
  <si>
    <t>802 - Fondo Nacional de las Artes</t>
  </si>
  <si>
    <t>804 - Comisión Nacional de Evaluación y Acreditación Universitaria</t>
  </si>
  <si>
    <t>850 - Administración Nacional de la Seguridad Social</t>
  </si>
  <si>
    <t>852 - Superintendencia de Riesgos del Trabajo</t>
  </si>
  <si>
    <t>881 - Registro Nacional de Trabajadores y Empleadores Agrarios (RENATEA)</t>
  </si>
  <si>
    <t>902 - Centro Nacional de Reeducación Social</t>
  </si>
  <si>
    <t>903 - Hospital Nacional Dr. Baldomero Sommer</t>
  </si>
  <si>
    <t>904 - Administración Nacional de Medicamentos, Alimentos y Tecnología Médica</t>
  </si>
  <si>
    <t>905 - Instituto Nacional Central Único Coordinador de Ablación e Implante</t>
  </si>
  <si>
    <t>906 - Administración Nacional de Laboratorios e Institutos de Salud Dr. Carlos G. Malbrán</t>
  </si>
  <si>
    <t>908 - Hospital Nacional Profesor Alejandro Posadas</t>
  </si>
  <si>
    <t>909 - Colonia Nacional Dr. Manuel A. Montes de Oca</t>
  </si>
  <si>
    <t>910 - Instituto Nacional de Rehabilitación Psicofísica del Sur Dr. Juan Otimio Tesone</t>
  </si>
  <si>
    <t>912 - Servicio Nacional de Rehabilitación</t>
  </si>
  <si>
    <t>914 - Superintendencia de Servicios de Salud</t>
  </si>
  <si>
    <t>Total</t>
  </si>
  <si>
    <t/>
  </si>
  <si>
    <t>(Los importes de los gráficos están expresados en millones de pesos)</t>
  </si>
  <si>
    <t>Los importes se encuentran expresados en millones de pesos. | Sin Aplicaciones ni Fuentes Financieras ni Contribuciones y Gastos Figurativos. | Fuente: eSidif.</t>
  </si>
  <si>
    <t>Última actualización del ejercicio 2016: 21 Agosto 2016.</t>
  </si>
  <si>
    <t>Gastos por Servicio / Entidad (Información histórica)</t>
  </si>
  <si>
    <t>28/08/2016 09:50:12 a.m.</t>
  </si>
  <si>
    <t>Cod. y Desc. Servicio</t>
  </si>
  <si>
    <t>115 - Comisión Nacional de Comunicaciones</t>
  </si>
  <si>
    <t>204 - Autoridad Federal de Servicios de Comunicación Audiovisual</t>
  </si>
  <si>
    <t>317 - Secretaría de Ambiente y Desarrollo Sustentable</t>
  </si>
  <si>
    <t>325 - Ministerio del Interior y Transporte (Gastos Propios)</t>
  </si>
  <si>
    <t>330 - Ministerio de Educación</t>
  </si>
  <si>
    <t>332 - Ministerio de Justicia y Derechos Humanos</t>
  </si>
  <si>
    <t>354 - Ministerio de Planificación Federal, Inversión Pública y Servicios</t>
  </si>
  <si>
    <t>357 - Ministerio de Economía y Finanzas Públicas</t>
  </si>
  <si>
    <t>362 - Ministerio de Industria</t>
  </si>
  <si>
    <t>363 - Ministerio de Agricultura, Ganadería y Pesca</t>
  </si>
  <si>
    <t>908 - Hospital Nacional Dr. Alejandro Posadas</t>
  </si>
  <si>
    <t>Última actualización del ejercicio 2015: 03 Julio 2016.</t>
  </si>
  <si>
    <t>28/08/2016 09:58:29 a.m.</t>
  </si>
  <si>
    <t>302 - Secretaría de Inteligencia</t>
  </si>
  <si>
    <t>337 - Secretaría de Cultura</t>
  </si>
  <si>
    <t>376 - Dirección General del Servicio Logístico de la Defensa</t>
  </si>
  <si>
    <t>Última actualización del ejercicio 2014: 05 Julio 2015.</t>
  </si>
  <si>
    <t>28/08/2016 10:01:55 a.m.</t>
  </si>
  <si>
    <t>101 - Fundación Miguel Lillio</t>
  </si>
  <si>
    <t>344 - Unidad de Información Financiera</t>
  </si>
  <si>
    <t>670 - Unidad de Información Financiera</t>
  </si>
  <si>
    <t>Última actualización del ejercicio 2013: 13 Julio 2014.</t>
  </si>
  <si>
    <t>28/08/2016 10:07:19 a.m.</t>
  </si>
  <si>
    <t>359 - Organismo Nacional de Administración de Bienes</t>
  </si>
  <si>
    <t>913 - Administración de Programas Especiales</t>
  </si>
  <si>
    <t>Última actualización del ejercicio 2012: 06 Octubre 2013.</t>
  </si>
  <si>
    <t>28/08/2016 10:09:06 a.m.</t>
  </si>
  <si>
    <t>307 - Ministerio de Relaciones Exteriores, Comercio Intern y Culto</t>
  </si>
  <si>
    <t>325 - Ministerio del Interior (Gastos Propios)</t>
  </si>
  <si>
    <t>342 - SAF de Apoyo a la Autoridad Cuenca Matanza Riachuelo (ACUMAR)</t>
  </si>
  <si>
    <t>611 - Oficina Nacional de Control Comercial Agropecuario</t>
  </si>
  <si>
    <t>Última actualización del ejercicio 2011: 15 Julio 2012.</t>
  </si>
  <si>
    <t>28/08/2016 10:16:05 a.m.</t>
  </si>
  <si>
    <t>102 - Comité Federal de Radiodifusión</t>
  </si>
  <si>
    <t>322 - Secretaría de Turismo</t>
  </si>
  <si>
    <t>342 - Autoridad Cuenca Matanza Riachuelo</t>
  </si>
  <si>
    <t>362 - Ministerio de Industria y Turismo</t>
  </si>
  <si>
    <t>372 - Instituto de Investigaciones Científicas y Técnicas para la Defensa</t>
  </si>
  <si>
    <t>601 - Agencia Nacional de Desarrollo de Inversiones</t>
  </si>
  <si>
    <t>Última actualización del ejercicio 2010: 07 Agosto 2011.</t>
  </si>
  <si>
    <t>28/08/2016 10:18:45 a.m.</t>
  </si>
  <si>
    <t>102 - COMITE FEDERAL DE RADIODIFUSION</t>
  </si>
  <si>
    <t>114 - INSTITUTO NACIONAL DE ASOCIATIVISMO Y ECONOMIA SOCIAL INAES</t>
  </si>
  <si>
    <t>202 - Inst. Nac. c/la Discriminacion, la Xenofobia y el Racismo</t>
  </si>
  <si>
    <t>250 - CAJA DE RETIROS JUBILACIONES Y PENS. DE LA POLICIA FEDERAL</t>
  </si>
  <si>
    <t>302 - SECRETARIA DE INTELIGENCIA</t>
  </si>
  <si>
    <t>303 - SEC. PREVENCION Y LUCHA CONTRA EL NARCOTRAFICO</t>
  </si>
  <si>
    <t>305 - DIRECCION GRAL.DE ADMINISTRACION .JEFATURA DE GABINETE</t>
  </si>
  <si>
    <t>307 - MINISTERIO DE RELACIONES EXTERIORES, COMERCIO INTERN Y CULTO</t>
  </si>
  <si>
    <t>316 - AYUDA SOCIAL PERSONAL DEL CONGRESO DE LA NACION</t>
  </si>
  <si>
    <t>317 - SECRETARIA DE RECURSOS NATURALES Y DESARROLLO SUSTENTABLE</t>
  </si>
  <si>
    <t>318 - SECRETARIA DE SEGURIDAD INTERIOR</t>
  </si>
  <si>
    <t>321 - INSTITUTO NACIONAL DE ESTADISTICA Y CENSOS</t>
  </si>
  <si>
    <t>322 - SECRETARIA DE TURISMO</t>
  </si>
  <si>
    <t>325 - MINISTERIO DEL INTERIOR (GASTOS PROPIOS)</t>
  </si>
  <si>
    <t>330 - MINISTERIO DE EDUCACION</t>
  </si>
  <si>
    <t>332 - MINISTERIO DE JUSTICIA, SEGURIDAD Y DERECHOS HUMANOS</t>
  </si>
  <si>
    <t>334 - ENTE DE COOPERACION TEC. Y FINANCIERA DEL SERV. PENITEN. FED</t>
  </si>
  <si>
    <t>337 - SECRETARIA DE CULTURA</t>
  </si>
  <si>
    <t>338 - SLyT</t>
  </si>
  <si>
    <t>342 - AUTORIDAD CUENCA MATANZA RIACHUELO</t>
  </si>
  <si>
    <t>354 - MINISTERIO DE PLANIFICACION FED., INVERSION PUBLICA Y SERVIC</t>
  </si>
  <si>
    <t>371 - ESTADO MAYOR CONJUNTO F.F.A.A.</t>
  </si>
  <si>
    <t>372 - INSTITUTO INVESTIGACIONES CIENTIFICAS Y TECNICAS F.F.A.A</t>
  </si>
  <si>
    <t>451 - DIRECCION GRAL. DE FABRICACIONES MILITARES</t>
  </si>
  <si>
    <t>470 - INSTITUTO AYUDA FINANCIERA PAGO DE RET. PENS. MILITARES</t>
  </si>
  <si>
    <t>606 - INSTITUTO NAC. DE TECNOLOGIA AGROPECUARIA</t>
  </si>
  <si>
    <t>607 - INST. NAC. DE INVEST. Y DESARROLLO PESQUERO</t>
  </si>
  <si>
    <t>622 - INSTITUTO NACIONAL DE LA PROPIEDAD INDUSTRIAL (INPI)</t>
  </si>
  <si>
    <t>659 - Órgano de Control de las Concesiones Viales</t>
  </si>
  <si>
    <t>850 - ADMINISTRACION NACIONAL DE LA SEG. SOCIAL</t>
  </si>
  <si>
    <t>904 - ADM.NAC.DE MEDICAMENTOS, ALIMENTOS Y TECNOLOGIA MEDICA</t>
  </si>
  <si>
    <t>905 - INST.NAC.CENTRAL UNICO COORDINADOR DE ABLACION E IMPLANTE</t>
  </si>
  <si>
    <t>906 - ADM. NAC. DE LAB. E INST. DE SALUD DR. CARLOS G. MALBRAN</t>
  </si>
  <si>
    <t>908 - HOSPITAL NACIONAL DR. ALEJANDRO POSADAS</t>
  </si>
  <si>
    <t>909 - COLONIA NACIONAL MANUEL MONTES DE OCA</t>
  </si>
  <si>
    <t>910 - INST. NAC. DE REHAB. PSICOF. DEL SUR DR. JUAN OTIMIO TESONE</t>
  </si>
  <si>
    <t>Última actualización del ejercicio 2009: 02 Agosto 2010.</t>
  </si>
  <si>
    <t>28/08/2016 10:21:07 a.m.</t>
  </si>
  <si>
    <t>357 - MINISTERIO DE ECONOMIA Y FINANZAS PUBLICAS</t>
  </si>
  <si>
    <t>450 - INSTITUTO GEOGRAFICO MILITAR</t>
  </si>
  <si>
    <t>Última actualización del ejercicio 2008: 12 Julio 2009.</t>
  </si>
  <si>
    <t>CONICET</t>
  </si>
  <si>
    <t>1 - Gastos en Personal</t>
  </si>
  <si>
    <t>2 - Bienes de Consumo</t>
  </si>
  <si>
    <t>3 - Servicios No Personales</t>
  </si>
  <si>
    <t>4 - Bienes de Uso</t>
  </si>
  <si>
    <t>5 - Transferencias</t>
  </si>
  <si>
    <t>7 - Servicio de la Deuda y Disminución de Otros Pasivos</t>
  </si>
  <si>
    <t>01/01/2009 - 29/08/2016</t>
  </si>
  <si>
    <t>Fecha</t>
  </si>
  <si>
    <t>Evolucion histórica AR$ vs USD</t>
  </si>
  <si>
    <t>Valor de cierre</t>
  </si>
  <si>
    <t>Año</t>
  </si>
  <si>
    <t>MINCYT</t>
  </si>
  <si>
    <t>CONAE</t>
  </si>
  <si>
    <t>6 - Activos Financieros</t>
  </si>
  <si>
    <t>Chequeo del total</t>
  </si>
  <si>
    <t>Total en USD</t>
  </si>
  <si>
    <t>Presupuesto Total</t>
  </si>
  <si>
    <t>Desglose por objeto del gasto</t>
  </si>
  <si>
    <t>Variacion interanual del total</t>
  </si>
  <si>
    <t>IPIM (INDEC)</t>
  </si>
  <si>
    <t>Evolucion histórica del Indice de Precios al Consumidor</t>
  </si>
  <si>
    <t>Fuente: INDEC</t>
  </si>
  <si>
    <t>Evolucion histórica del Indice de Precios Internos Mayoristas (IPIM)</t>
  </si>
  <si>
    <t>IPC</t>
  </si>
  <si>
    <t xml:space="preserve"> 119,20  </t>
  </si>
  <si>
    <t xml:space="preserve"> 120,08  </t>
  </si>
  <si>
    <t xml:space="preserve"> 122,86 </t>
  </si>
  <si>
    <t xml:space="preserve"> 124,79 </t>
  </si>
  <si>
    <t xml:space="preserve"> 125,71  </t>
  </si>
  <si>
    <t>REFERENCIAS (a Diciembre del período anterior)</t>
  </si>
  <si>
    <t>USD</t>
  </si>
  <si>
    <t>Variacion interanual</t>
  </si>
  <si>
    <t>inflación anual (yoy)</t>
  </si>
  <si>
    <t>inflación mensual (mom)</t>
  </si>
  <si>
    <t>Fuente: http://www.mit.edu/~afc/papers/FillingTheGap_es.pdf</t>
  </si>
  <si>
    <t>IPIM</t>
  </si>
  <si>
    <t>Variacion intermensual IPIM</t>
  </si>
  <si>
    <t>En rojo es estimado. Ver Pagina de Rerefencias</t>
  </si>
  <si>
    <t>Investigadores</t>
  </si>
  <si>
    <t>Tecnicos</t>
  </si>
  <si>
    <t>Administrativos</t>
  </si>
  <si>
    <t>Becarios</t>
  </si>
  <si>
    <t>Porcentaje del presupuesto en sueldos</t>
  </si>
  <si>
    <t>Sueldo promedio = Presupuesto en sueldos / Personal/13</t>
  </si>
  <si>
    <t>Sueldo promedio en USD</t>
  </si>
  <si>
    <t>Sueldo / IPC</t>
  </si>
  <si>
    <t>Presupuesto / Personal [k AR$]</t>
  </si>
  <si>
    <t>Presupuesto / Personal [k USD]</t>
  </si>
  <si>
    <t>Presupuesto / Personal /IPC</t>
  </si>
  <si>
    <t>Presupuesto Necesario para volver al estado de 2014</t>
  </si>
  <si>
    <t>Presupuesto total en USD</t>
  </si>
  <si>
    <t>Presupuesto total en AR$</t>
  </si>
  <si>
    <t>TOTAL</t>
  </si>
  <si>
    <t>Presupuesto Necesario para volver al estado de 2015</t>
  </si>
  <si>
    <t>Para CONICET tomé los gastos en personal, los actualicé por el IPC, y agregué los porcentajes de funcionamiento y aumento de planta</t>
  </si>
  <si>
    <t>1 - Actividades Centrales</t>
  </si>
  <si>
    <t>43 - Formulación e Implementación de la Política de Ciencia y Tec</t>
  </si>
  <si>
    <t>44 - Promoción y Financiamiento de Actividades de Ciencia,TI</t>
  </si>
  <si>
    <t>Desglose por programa (ANPCYT prg 44)</t>
  </si>
  <si>
    <t>1 - en USD</t>
  </si>
  <si>
    <t>43 - en USD</t>
  </si>
  <si>
    <t>44 -en USD</t>
  </si>
  <si>
    <t xml:space="preserve">El INDEC no publicó el IPIM de Nov y Dic de 2015. A partir de Ene 2016 publica variaciones intermensuales (datos usados arriba). Esto deja un agujero justo en la devaluación abrupta de Dic 2015. Para completar la serie histórica se tomó como índice de Dic 2015 el de Oct 2015*1.35, que fue el aumento abrupto del USD entre Nov y Dic de 2015 (de 9.6 a 13 $). </t>
  </si>
  <si>
    <t>El IPC del INDEC ha sido fuertemente cuestionado desde 2007 y se discontinuó en Noviembre de 2015. En este estudio se usó la serie histórica de IPC calculada en base a precios online por el proyecto Billion Prices del MIT</t>
  </si>
  <si>
    <t>Personal</t>
  </si>
  <si>
    <t>Personal total</t>
  </si>
  <si>
    <t>CONICET: porcentaje de funcionamiento</t>
  </si>
  <si>
    <t>CONICET: aumento de planta</t>
  </si>
  <si>
    <t>100,22</t>
  </si>
  <si>
    <t xml:space="preserve"> </t>
  </si>
  <si>
    <t>Datos tomados de versión taquigráfica de la presentación del Dr. Ceccatto en el Senado Nacional 02/06/2016,  del sitio de CONICET (sección Conicet en Cifras) y otras declaraciones públicas.</t>
  </si>
  <si>
    <t xml:space="preserve">Para MINCYT y CONAE se plantea mantener los presupuestos en USD </t>
  </si>
  <si>
    <t>Otros gráficos</t>
  </si>
  <si>
    <t>Presupuesto ANPCYT por investigador de CONICET</t>
  </si>
  <si>
    <t>Cálculos de presupuestos 1</t>
  </si>
  <si>
    <t>Cálculos de presupuestos 2</t>
  </si>
  <si>
    <t>Sin recuperacion del poder adquisitivo, pero recuperando fondos de funcionamiento para ANPCYT y CONICET</t>
  </si>
  <si>
    <t>Presupuesto Necesario para volver al estado ANPCYT 2015</t>
  </si>
  <si>
    <t>Presupuesto Necesario para volver al estado ANPCYT 2014</t>
  </si>
  <si>
    <t>Presupuesto total MINCYT, CONICET, CONAE</t>
  </si>
  <si>
    <t>Presupuesto total de la Nación</t>
  </si>
  <si>
    <t>% del presupuesto nacional</t>
  </si>
  <si>
    <t>Presupuesto MINCYT + CONICET + CONAE</t>
  </si>
  <si>
    <t>Presupuesto MINCYT + CONICET + CONAE en USD</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</si>
</sst>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quot;$&quot;* #,##0_);_(&quot;$&quot;* \(#,##0\);_(&quot;$&quot;* &quot;-&quot;_);_(@_)"/>
    <numFmt numFmtId="165" formatCode="_(* #,##0_);_(* \(#,##0\);_(* &quot;-&quot;_);_(@_)"/>
    <numFmt numFmtId="166" formatCode="[$$]\ #,##0.00;[$$]\-#,##0.00"/>
    <numFmt numFmtId="167" formatCode="0.0"/>
    <numFmt numFmtId="168" formatCode="[$-409]mmm/yy;@"/>
    <numFmt numFmtId="169" formatCode="0.000000_)"/>
    <numFmt numFmtId="170" formatCode="#,000,000"/>
    <numFmt numFmtId="171" formatCode="0.00_)"/>
    <numFmt numFmtId="172" formatCode="0.000"/>
    <numFmt numFmtId="173" formatCode="[$$-540A]#,##0.00"/>
  </numFmts>
  <fonts count="23" x14ac:knownFonts="1">
    <font>
      <sz val="11"/>
      <color theme="1"/>
      <name val="Calibri"/>
    </font>
    <font>
      <sz val="11"/>
      <color theme="1"/>
      <name val="Calibri"/>
      <family val="2"/>
    </font>
    <font>
      <b/>
      <sz val="11"/>
      <color theme="1"/>
      <name val="Calibri"/>
      <family val="2"/>
    </font>
    <font>
      <b/>
      <sz val="11"/>
      <color rgb="FF333399"/>
      <name val="Calibri"/>
      <family val="2"/>
    </font>
    <font>
      <sz val="11"/>
      <color rgb="FF333399"/>
      <name val="Calibri"/>
      <family val="2"/>
    </font>
    <font>
      <sz val="11"/>
      <color rgb="FF003366"/>
      <name val="Calibri"/>
      <family val="2"/>
    </font>
    <font>
      <sz val="11"/>
      <color rgb="FF333366"/>
      <name val="Calibri"/>
      <family val="2"/>
    </font>
    <font>
      <b/>
      <i/>
      <sz val="11"/>
      <color theme="1"/>
      <name val="Helvetica"/>
    </font>
    <font>
      <sz val="11"/>
      <color theme="1"/>
      <name val="Arial"/>
      <family val="2"/>
    </font>
    <font>
      <b/>
      <sz val="12"/>
      <color theme="1"/>
      <name val="Calibri"/>
      <family val="2"/>
    </font>
    <font>
      <b/>
      <sz val="16"/>
      <color theme="1"/>
      <name val="Calibri"/>
      <family val="2"/>
    </font>
    <font>
      <sz val="10"/>
      <name val="Arial"/>
      <family val="2"/>
    </font>
    <font>
      <sz val="11"/>
      <name val="Calibri"/>
      <family val="2"/>
    </font>
    <font>
      <sz val="11"/>
      <color rgb="FFFF0000"/>
      <name val="Calibri"/>
      <family val="2"/>
    </font>
    <font>
      <b/>
      <sz val="14"/>
      <color theme="1"/>
      <name val="Calibri"/>
      <family val="2"/>
    </font>
    <font>
      <b/>
      <sz val="14"/>
      <color rgb="FF0070C0"/>
      <name val="Calibri"/>
      <family val="2"/>
    </font>
    <font>
      <sz val="12"/>
      <name val="Courier"/>
    </font>
    <font>
      <sz val="1"/>
      <color indexed="8"/>
      <name val="Courier"/>
    </font>
    <font>
      <sz val="8"/>
      <name val="Arial"/>
      <family val="2"/>
    </font>
    <font>
      <b/>
      <sz val="8"/>
      <name val="Arial"/>
      <family val="2"/>
    </font>
    <font>
      <b/>
      <sz val="20"/>
      <color theme="1"/>
      <name val="Calibri"/>
      <family val="2"/>
    </font>
    <font>
      <b/>
      <sz val="16"/>
      <color theme="4"/>
      <name val="Calibri"/>
      <family val="2"/>
    </font>
    <font>
      <b/>
      <sz val="20"/>
      <color theme="4"/>
      <name val="Calibri"/>
      <family val="2"/>
    </font>
  </fonts>
  <fills count="7">
    <fill>
      <patternFill patternType="none"/>
    </fill>
    <fill>
      <patternFill patternType="gray125"/>
    </fill>
    <fill>
      <patternFill patternType="solid">
        <fgColor rgb="FFE7E7F7"/>
      </patternFill>
    </fill>
    <fill>
      <patternFill patternType="solid">
        <fgColor rgb="FFF9F9F9"/>
      </patternFill>
    </fill>
    <fill>
      <patternFill patternType="solid">
        <fgColor rgb="FFF3F2EA"/>
      </patternFill>
    </fill>
    <fill>
      <patternFill patternType="solid">
        <fgColor theme="9" tint="0.79998168889431442"/>
        <bgColor indexed="64"/>
      </patternFill>
    </fill>
    <fill>
      <patternFill patternType="solid">
        <fgColor rgb="FFFFFFFF"/>
        <bgColor indexed="64"/>
      </patternFill>
    </fill>
  </fills>
  <borders count="11">
    <border>
      <left/>
      <right/>
      <top/>
      <bottom/>
      <diagonal/>
    </border>
    <border>
      <left style="thin">
        <color rgb="FF959595"/>
      </left>
      <right/>
      <top style="thin">
        <color rgb="FF959595"/>
      </top>
      <bottom/>
      <diagonal/>
    </border>
    <border>
      <left style="thin">
        <color rgb="FF959595"/>
      </left>
      <right/>
      <top style="thin">
        <color rgb="FF959595"/>
      </top>
      <bottom style="thin">
        <color rgb="FF959595"/>
      </bottom>
      <diagonal/>
    </border>
    <border>
      <left/>
      <right/>
      <top style="thin">
        <color rgb="FF959595"/>
      </top>
      <bottom/>
      <diagonal/>
    </border>
    <border>
      <left/>
      <right style="thin">
        <color rgb="FF959595"/>
      </right>
      <top style="thin">
        <color rgb="FF959595"/>
      </top>
      <bottom/>
      <diagonal/>
    </border>
    <border>
      <left/>
      <right/>
      <top style="thin">
        <color rgb="FF959595"/>
      </top>
      <bottom style="thin">
        <color rgb="FF959595"/>
      </bottom>
      <diagonal/>
    </border>
    <border>
      <left/>
      <right style="thin">
        <color rgb="FF959595"/>
      </right>
      <top style="thin">
        <color rgb="FF959595"/>
      </top>
      <bottom style="thin">
        <color rgb="FF959595"/>
      </bottom>
      <diagonal/>
    </border>
    <border>
      <left style="thin">
        <color rgb="FF959595"/>
      </left>
      <right style="thin">
        <color rgb="FF959595"/>
      </right>
      <top style="thin">
        <color rgb="FF959595"/>
      </top>
      <bottom/>
      <diagonal/>
    </border>
    <border>
      <left style="thin">
        <color rgb="FF959595"/>
      </left>
      <right style="thin">
        <color rgb="FF959595"/>
      </right>
      <top style="thin">
        <color rgb="FF959595"/>
      </top>
      <bottom style="thin">
        <color rgb="FF959595"/>
      </bottom>
      <diagonal/>
    </border>
    <border>
      <left/>
      <right/>
      <top/>
      <bottom style="thin">
        <color indexed="64"/>
      </bottom>
      <diagonal/>
    </border>
    <border>
      <left/>
      <right/>
      <top/>
      <bottom style="thin">
        <color rgb="FF959595"/>
      </bottom>
      <diagonal/>
    </border>
  </borders>
  <cellStyleXfs count="13">
    <xf numFmtId="0" fontId="0" fillId="0" borderId="0"/>
    <xf numFmtId="0" fontId="1" fillId="0" borderId="0"/>
    <xf numFmtId="0" fontId="11" fillId="0" borderId="0"/>
    <xf numFmtId="169" fontId="16" fillId="0" borderId="0"/>
    <xf numFmtId="170" fontId="17" fillId="0" borderId="0">
      <protection locked="0"/>
    </xf>
    <xf numFmtId="170" fontId="17" fillId="0" borderId="0">
      <protection locked="0"/>
    </xf>
    <xf numFmtId="170" fontId="17" fillId="0" borderId="0">
      <protection locked="0"/>
    </xf>
    <xf numFmtId="170" fontId="17" fillId="0" borderId="0">
      <protection locked="0"/>
    </xf>
    <xf numFmtId="170" fontId="17" fillId="0" borderId="0">
      <protection locked="0"/>
    </xf>
    <xf numFmtId="170" fontId="17" fillId="0" borderId="0">
      <protection locked="0"/>
    </xf>
    <xf numFmtId="170" fontId="17" fillId="0" borderId="0">
      <protection locked="0"/>
    </xf>
    <xf numFmtId="165" fontId="11" fillId="0" borderId="0" applyFont="0" applyFill="0" applyBorder="0" applyAlignment="0" applyProtection="0"/>
    <xf numFmtId="164" fontId="11" fillId="0" borderId="0" applyFont="0" applyFill="0" applyBorder="0" applyAlignment="0" applyProtection="0"/>
  </cellStyleXfs>
  <cellXfs count="186">
    <xf numFmtId="0" fontId="0" fillId="0" borderId="0" xfId="0"/>
    <xf numFmtId="0" fontId="1" fillId="0" borderId="0" xfId="0" applyFont="1"/>
    <xf numFmtId="0" fontId="6" fillId="2" borderId="1" xfId="0" applyFont="1" applyFill="1" applyBorder="1" applyAlignment="1">
      <alignment horizontal="left" vertical="center" wrapText="1"/>
    </xf>
    <xf numFmtId="166" fontId="1" fillId="0" borderId="1" xfId="0" applyNumberFormat="1" applyFont="1" applyBorder="1" applyAlignment="1">
      <alignment horizontal="right" vertical="top" wrapText="1"/>
    </xf>
    <xf numFmtId="0" fontId="1" fillId="5" borderId="0" xfId="0" applyFont="1" applyFill="1"/>
    <xf numFmtId="166" fontId="2" fillId="0" borderId="2" xfId="0" applyNumberFormat="1" applyFont="1" applyBorder="1" applyAlignment="1">
      <alignment horizontal="right" vertical="top" wrapText="1"/>
    </xf>
    <xf numFmtId="0" fontId="7" fillId="0" borderId="0" xfId="0" applyFont="1" applyAlignment="1">
      <alignment horizontal="center" vertical="top" wrapText="1"/>
    </xf>
    <xf numFmtId="0" fontId="1" fillId="0" borderId="0" xfId="1" applyFont="1"/>
    <xf numFmtId="0" fontId="6" fillId="2" borderId="1" xfId="1" applyFont="1" applyFill="1" applyBorder="1" applyAlignment="1">
      <alignment horizontal="left" vertical="center" wrapText="1"/>
    </xf>
    <xf numFmtId="166" fontId="1" fillId="0" borderId="1" xfId="1" applyNumberFormat="1" applyFont="1" applyBorder="1" applyAlignment="1">
      <alignment horizontal="right" vertical="top" wrapText="1"/>
    </xf>
    <xf numFmtId="166" fontId="2" fillId="0" borderId="2" xfId="1" applyNumberFormat="1" applyFont="1" applyBorder="1" applyAlignment="1">
      <alignment horizontal="right" vertical="top" wrapText="1"/>
    </xf>
    <xf numFmtId="0" fontId="7" fillId="0" borderId="0" xfId="1" applyFont="1" applyAlignment="1">
      <alignment horizontal="center" vertical="top" wrapText="1"/>
    </xf>
    <xf numFmtId="0" fontId="6" fillId="2" borderId="7" xfId="0" applyFont="1" applyFill="1" applyBorder="1" applyAlignment="1">
      <alignment horizontal="left" vertical="center" wrapText="1"/>
    </xf>
    <xf numFmtId="10" fontId="1" fillId="0" borderId="7" xfId="0" applyNumberFormat="1" applyFont="1" applyBorder="1" applyAlignment="1">
      <alignment horizontal="right" vertical="top" wrapText="1"/>
    </xf>
    <xf numFmtId="10" fontId="2" fillId="0" borderId="8" xfId="0" applyNumberFormat="1" applyFont="1" applyBorder="1" applyAlignment="1">
      <alignment horizontal="right" vertical="top" wrapText="1"/>
    </xf>
    <xf numFmtId="0" fontId="1" fillId="3"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2" fillId="0" borderId="0" xfId="0" applyFont="1"/>
    <xf numFmtId="0" fontId="2"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xf>
    <xf numFmtId="0" fontId="1" fillId="0" borderId="0" xfId="0" applyFont="1" applyAlignment="1">
      <alignment horizontal="center" vertical="center" wrapText="1"/>
    </xf>
    <xf numFmtId="17" fontId="1" fillId="0" borderId="0" xfId="0" applyNumberFormat="1" applyFont="1" applyAlignment="1">
      <alignment horizontal="center" vertical="center" wrapText="1"/>
    </xf>
    <xf numFmtId="0" fontId="0" fillId="0" borderId="0" xfId="0" applyAlignment="1">
      <alignment horizontal="center"/>
    </xf>
    <xf numFmtId="0" fontId="1" fillId="0" borderId="0" xfId="0" applyNumberFormat="1" applyFont="1" applyAlignment="1">
      <alignment horizontal="center" vertical="center" wrapText="1"/>
    </xf>
    <xf numFmtId="0" fontId="1" fillId="3" borderId="1" xfId="0" applyFont="1" applyFill="1" applyBorder="1" applyAlignment="1">
      <alignment horizontal="left" vertical="top" wrapText="1"/>
    </xf>
    <xf numFmtId="0" fontId="1" fillId="0" borderId="0" xfId="1"/>
    <xf numFmtId="0" fontId="1" fillId="0" borderId="0" xfId="1" applyAlignment="1"/>
    <xf numFmtId="2" fontId="0" fillId="0" borderId="0" xfId="0" applyNumberFormat="1"/>
    <xf numFmtId="0" fontId="6" fillId="2" borderId="1" xfId="0" applyFont="1" applyFill="1" applyBorder="1" applyAlignment="1">
      <alignment horizontal="left" vertical="center" wrapText="1"/>
    </xf>
    <xf numFmtId="166" fontId="1" fillId="0" borderId="1" xfId="0" applyNumberFormat="1" applyFont="1" applyBorder="1" applyAlignment="1">
      <alignment horizontal="right" vertical="top" wrapText="1"/>
    </xf>
    <xf numFmtId="166" fontId="1" fillId="5" borderId="1" xfId="0" applyNumberFormat="1" applyFont="1" applyFill="1" applyBorder="1" applyAlignment="1">
      <alignment horizontal="right" vertical="top" wrapText="1"/>
    </xf>
    <xf numFmtId="0" fontId="1" fillId="0" borderId="0" xfId="0" applyFont="1" applyAlignment="1">
      <alignment horizontal="center" vertical="top" wrapText="1"/>
    </xf>
    <xf numFmtId="166" fontId="2" fillId="0" borderId="2" xfId="0" applyNumberFormat="1" applyFont="1" applyBorder="1" applyAlignment="1">
      <alignment horizontal="right" vertical="top" wrapText="1"/>
    </xf>
    <xf numFmtId="0" fontId="3" fillId="0" borderId="0" xfId="0" applyFont="1" applyAlignment="1">
      <alignment horizontal="left" vertical="top" wrapText="1"/>
    </xf>
    <xf numFmtId="0" fontId="4" fillId="0" borderId="0" xfId="0" applyFont="1" applyAlignment="1">
      <alignment horizontal="right" vertical="center" wrapText="1"/>
    </xf>
    <xf numFmtId="166" fontId="1" fillId="0" borderId="3" xfId="0" applyNumberFormat="1" applyFont="1" applyBorder="1" applyAlignment="1">
      <alignment vertical="top" wrapText="1"/>
    </xf>
    <xf numFmtId="2" fontId="1" fillId="0" borderId="0" xfId="1" applyNumberFormat="1"/>
    <xf numFmtId="167" fontId="1" fillId="0" borderId="0" xfId="1" applyNumberFormat="1"/>
    <xf numFmtId="2" fontId="1" fillId="0" borderId="0" xfId="1" applyNumberFormat="1" applyAlignment="1"/>
    <xf numFmtId="0" fontId="1" fillId="3" borderId="0" xfId="0" applyFont="1" applyFill="1" applyBorder="1" applyAlignment="1">
      <alignment horizontal="left" vertical="top" wrapText="1"/>
    </xf>
    <xf numFmtId="0" fontId="10" fillId="0" borderId="0" xfId="0" applyFont="1"/>
    <xf numFmtId="167" fontId="1" fillId="3" borderId="0" xfId="0" applyNumberFormat="1" applyFont="1" applyFill="1" applyBorder="1" applyAlignment="1">
      <alignment horizontal="left" vertical="top" wrapText="1"/>
    </xf>
    <xf numFmtId="167" fontId="0" fillId="0" borderId="0" xfId="0" applyNumberFormat="1"/>
    <xf numFmtId="0" fontId="0" fillId="0" borderId="0" xfId="0" applyAlignment="1">
      <alignment vertical="top"/>
    </xf>
    <xf numFmtId="0" fontId="1" fillId="0" borderId="0" xfId="1" applyAlignment="1">
      <alignment horizontal="center"/>
    </xf>
    <xf numFmtId="168" fontId="1" fillId="0" borderId="0" xfId="1" applyNumberFormat="1" applyAlignment="1">
      <alignment horizontal="center"/>
    </xf>
    <xf numFmtId="0" fontId="1" fillId="0" borderId="0" xfId="1" applyNumberFormat="1" applyAlignment="1">
      <alignment horizontal="center"/>
    </xf>
    <xf numFmtId="0" fontId="0" fillId="0" borderId="0" xfId="0" applyAlignment="1">
      <alignment vertical="center"/>
    </xf>
    <xf numFmtId="0" fontId="2" fillId="0" borderId="0" xfId="1" applyFont="1" applyAlignment="1">
      <alignment horizontal="center" vertical="center" wrapText="1"/>
    </xf>
    <xf numFmtId="0" fontId="2" fillId="0" borderId="0" xfId="1" applyFont="1" applyFill="1" applyAlignment="1">
      <alignment horizontal="center" vertical="center" wrapText="1"/>
    </xf>
    <xf numFmtId="0" fontId="2" fillId="0" borderId="0" xfId="1" applyFont="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2" fontId="12" fillId="0" borderId="0" xfId="0" applyNumberFormat="1" applyFont="1" applyFill="1" applyBorder="1" applyAlignment="1" applyProtection="1">
      <alignment horizontal="center"/>
    </xf>
    <xf numFmtId="2" fontId="12" fillId="0" borderId="0" xfId="0" applyNumberFormat="1" applyFont="1" applyBorder="1" applyAlignment="1">
      <alignment horizontal="center"/>
    </xf>
    <xf numFmtId="4" fontId="12" fillId="0" borderId="0" xfId="0" applyNumberFormat="1" applyFont="1" applyBorder="1" applyAlignment="1">
      <alignment horizontal="center"/>
    </xf>
    <xf numFmtId="17" fontId="12" fillId="0" borderId="0" xfId="0" applyNumberFormat="1" applyFont="1" applyAlignment="1">
      <alignment horizontal="center"/>
    </xf>
    <xf numFmtId="2" fontId="12" fillId="0" borderId="9" xfId="0" applyNumberFormat="1" applyFont="1" applyFill="1" applyBorder="1" applyAlignment="1" applyProtection="1">
      <alignment horizontal="center"/>
    </xf>
    <xf numFmtId="0" fontId="1" fillId="0" borderId="0" xfId="1" applyFont="1" applyAlignment="1">
      <alignment horizontal="center"/>
    </xf>
    <xf numFmtId="17" fontId="1" fillId="0" borderId="0" xfId="1" applyNumberFormat="1" applyFont="1" applyAlignment="1">
      <alignment horizontal="center"/>
    </xf>
    <xf numFmtId="0" fontId="1" fillId="6" borderId="0" xfId="0" applyFont="1" applyFill="1" applyAlignment="1">
      <alignment horizontal="center" vertical="center" wrapText="1"/>
    </xf>
    <xf numFmtId="0" fontId="13" fillId="0" borderId="0" xfId="0" applyFont="1" applyAlignment="1">
      <alignment vertical="center" wrapText="1"/>
    </xf>
    <xf numFmtId="168" fontId="1" fillId="0" borderId="0" xfId="1" applyNumberFormat="1" applyAlignment="1">
      <alignment horizontal="center" vertical="center"/>
    </xf>
    <xf numFmtId="0" fontId="1" fillId="0" borderId="0" xfId="1" applyAlignment="1">
      <alignment horizontal="center" vertical="center"/>
    </xf>
    <xf numFmtId="17" fontId="1" fillId="0" borderId="0" xfId="1" applyNumberFormat="1" applyFont="1" applyAlignment="1">
      <alignment horizontal="center" vertical="center"/>
    </xf>
    <xf numFmtId="17" fontId="12" fillId="0" borderId="0" xfId="0" applyNumberFormat="1" applyFont="1" applyAlignment="1">
      <alignment horizontal="center" vertical="center"/>
    </xf>
    <xf numFmtId="4" fontId="13" fillId="0" borderId="0" xfId="0" applyNumberFormat="1" applyFont="1" applyBorder="1" applyAlignment="1">
      <alignment horizontal="center" vertical="center"/>
    </xf>
    <xf numFmtId="2" fontId="0" fillId="0" borderId="0" xfId="0" applyNumberFormat="1" applyAlignment="1">
      <alignment horizontal="center"/>
    </xf>
    <xf numFmtId="0" fontId="13" fillId="0" borderId="0" xfId="0" applyFont="1" applyAlignment="1">
      <alignment horizontal="center"/>
    </xf>
    <xf numFmtId="167" fontId="0" fillId="0" borderId="0" xfId="0" applyNumberFormat="1" applyAlignment="1">
      <alignment horizontal="center"/>
    </xf>
    <xf numFmtId="1" fontId="1" fillId="0" borderId="0" xfId="0" applyNumberFormat="1" applyFont="1" applyAlignment="1">
      <alignment horizontal="center"/>
    </xf>
    <xf numFmtId="1" fontId="0" fillId="0" borderId="0" xfId="0" applyNumberFormat="1" applyAlignment="1">
      <alignment horizontal="center"/>
    </xf>
    <xf numFmtId="1" fontId="13" fillId="0" borderId="0" xfId="0" applyNumberFormat="1" applyFont="1" applyAlignment="1">
      <alignment horizontal="center"/>
    </xf>
    <xf numFmtId="0" fontId="1" fillId="3" borderId="0" xfId="0" applyFont="1" applyFill="1" applyBorder="1" applyAlignment="1">
      <alignment horizontal="center" vertical="top" wrapText="1"/>
    </xf>
    <xf numFmtId="0" fontId="14" fillId="0" borderId="0" xfId="0" applyFont="1" applyAlignment="1"/>
    <xf numFmtId="0" fontId="2" fillId="3" borderId="1" xfId="0" applyFont="1" applyFill="1" applyBorder="1" applyAlignment="1">
      <alignment horizontal="center" vertical="center" wrapText="1"/>
    </xf>
    <xf numFmtId="0" fontId="2" fillId="0" borderId="0" xfId="0" applyFont="1" applyAlignment="1">
      <alignment horizontal="left"/>
    </xf>
    <xf numFmtId="0" fontId="1" fillId="3" borderId="1" xfId="0" applyFont="1" applyFill="1" applyBorder="1" applyAlignment="1">
      <alignment horizontal="center" vertical="top" wrapText="1"/>
    </xf>
    <xf numFmtId="167" fontId="1" fillId="0" borderId="0" xfId="1" applyNumberFormat="1" applyAlignment="1">
      <alignment horizontal="center"/>
    </xf>
    <xf numFmtId="0" fontId="15" fillId="0" borderId="0" xfId="0" applyFont="1"/>
    <xf numFmtId="1" fontId="15" fillId="0" borderId="0" xfId="0" applyNumberFormat="1" applyFont="1" applyAlignment="1">
      <alignment horizontal="center"/>
    </xf>
    <xf numFmtId="0" fontId="0" fillId="0" borderId="0" xfId="0" applyAlignment="1">
      <alignment vertical="center" wrapText="1"/>
    </xf>
    <xf numFmtId="17" fontId="0" fillId="0" borderId="0" xfId="0" applyNumberFormat="1" applyAlignment="1">
      <alignment horizontal="center" vertical="center" wrapText="1"/>
    </xf>
    <xf numFmtId="167" fontId="13" fillId="0" borderId="0" xfId="0" applyNumberFormat="1" applyFont="1" applyAlignment="1">
      <alignment horizontal="center"/>
    </xf>
    <xf numFmtId="10" fontId="1" fillId="0" borderId="0" xfId="0" applyNumberFormat="1" applyFont="1" applyAlignment="1">
      <alignment vertical="center" wrapText="1"/>
    </xf>
    <xf numFmtId="169" fontId="16" fillId="0" borderId="0" xfId="3"/>
    <xf numFmtId="2" fontId="18" fillId="0" borderId="0" xfId="3" applyNumberFormat="1" applyFont="1" applyFill="1" applyAlignment="1" applyProtection="1">
      <alignment horizontal="right"/>
    </xf>
    <xf numFmtId="171" fontId="18" fillId="0" borderId="0" xfId="3" applyNumberFormat="1" applyFont="1" applyFill="1" applyAlignment="1" applyProtection="1">
      <alignment horizontal="center"/>
    </xf>
    <xf numFmtId="2" fontId="18" fillId="0" borderId="0" xfId="3" applyNumberFormat="1" applyFont="1" applyFill="1" applyBorder="1" applyAlignment="1" applyProtection="1">
      <alignment horizontal="right"/>
    </xf>
    <xf numFmtId="2" fontId="18" fillId="0" borderId="0" xfId="3" applyNumberFormat="1" applyFont="1" applyFill="1" applyBorder="1" applyAlignment="1" applyProtection="1"/>
    <xf numFmtId="2" fontId="18" fillId="0" borderId="0" xfId="3" applyNumberFormat="1" applyFont="1" applyBorder="1" applyAlignment="1"/>
    <xf numFmtId="2" fontId="18" fillId="0" borderId="0" xfId="3" applyNumberFormat="1" applyFont="1" applyBorder="1"/>
    <xf numFmtId="2" fontId="18" fillId="0" borderId="0" xfId="3" applyNumberFormat="1" applyFont="1" applyBorder="1" applyAlignment="1">
      <alignment horizontal="right"/>
    </xf>
    <xf numFmtId="4" fontId="18" fillId="0" borderId="0" xfId="3" applyNumberFormat="1" applyFont="1" applyBorder="1"/>
    <xf numFmtId="169" fontId="18" fillId="0" borderId="0" xfId="3" applyFont="1" applyAlignment="1">
      <alignment horizontal="left"/>
    </xf>
    <xf numFmtId="1" fontId="19" fillId="0" borderId="0" xfId="3" applyNumberFormat="1" applyFont="1" applyAlignment="1">
      <alignment horizontal="left"/>
    </xf>
    <xf numFmtId="169" fontId="18" fillId="0" borderId="0" xfId="3" applyFont="1" applyBorder="1" applyAlignment="1">
      <alignment horizontal="left"/>
    </xf>
    <xf numFmtId="2" fontId="18" fillId="0" borderId="0" xfId="3" applyNumberFormat="1" applyFont="1" applyBorder="1" applyAlignment="1">
      <alignment horizontal="left"/>
    </xf>
    <xf numFmtId="4" fontId="18" fillId="0" borderId="0" xfId="3" applyNumberFormat="1" applyFont="1" applyBorder="1" applyAlignment="1">
      <alignment horizontal="left"/>
    </xf>
    <xf numFmtId="0" fontId="20" fillId="0" borderId="0" xfId="0" applyFont="1"/>
    <xf numFmtId="0" fontId="21" fillId="0" borderId="0" xfId="0" applyFont="1"/>
    <xf numFmtId="0" fontId="22" fillId="0" borderId="0" xfId="0" applyFont="1"/>
    <xf numFmtId="166" fontId="1" fillId="0" borderId="5" xfId="0" applyNumberFormat="1" applyFont="1" applyBorder="1" applyAlignment="1">
      <alignment vertical="top" wrapText="1"/>
    </xf>
    <xf numFmtId="2" fontId="1" fillId="0" borderId="2" xfId="0" applyNumberFormat="1" applyFont="1" applyBorder="1" applyAlignment="1">
      <alignment vertical="top" wrapText="1"/>
    </xf>
    <xf numFmtId="2" fontId="1" fillId="0" borderId="2" xfId="0" applyNumberFormat="1" applyFont="1" applyBorder="1" applyAlignment="1">
      <alignment horizontal="right" vertical="top" wrapText="1"/>
    </xf>
    <xf numFmtId="2" fontId="1" fillId="0" borderId="2" xfId="1" applyNumberFormat="1" applyFont="1" applyBorder="1" applyAlignment="1">
      <alignment horizontal="right" vertical="top" wrapText="1"/>
    </xf>
    <xf numFmtId="167" fontId="1" fillId="3" borderId="0" xfId="0" applyNumberFormat="1" applyFont="1" applyFill="1" applyBorder="1" applyAlignment="1">
      <alignment horizontal="center" vertical="top" wrapText="1"/>
    </xf>
    <xf numFmtId="172" fontId="1" fillId="0" borderId="0" xfId="1" applyNumberFormat="1"/>
    <xf numFmtId="173" fontId="0" fillId="0" borderId="0" xfId="0" applyNumberFormat="1"/>
    <xf numFmtId="2" fontId="1" fillId="0" borderId="5" xfId="0" applyNumberFormat="1" applyFont="1" applyBorder="1" applyAlignment="1">
      <alignment vertical="top" wrapText="1"/>
    </xf>
    <xf numFmtId="0" fontId="9" fillId="0" borderId="10" xfId="0" applyFont="1" applyBorder="1" applyAlignment="1">
      <alignment horizontal="center"/>
    </xf>
    <xf numFmtId="0" fontId="13" fillId="0" borderId="0" xfId="0" applyFont="1" applyAlignment="1">
      <alignment horizontal="center" wrapText="1"/>
    </xf>
    <xf numFmtId="0" fontId="13" fillId="0" borderId="0" xfId="0" applyFont="1" applyAlignment="1">
      <alignment horizontal="left" vertical="center" wrapText="1"/>
    </xf>
    <xf numFmtId="0" fontId="2" fillId="0" borderId="0" xfId="0" applyFont="1" applyAlignment="1">
      <alignment horizontal="center" vertical="center" wrapText="1"/>
    </xf>
    <xf numFmtId="0" fontId="1" fillId="0" borderId="0" xfId="0" applyFont="1" applyAlignment="1">
      <alignment horizontal="center" vertical="center"/>
    </xf>
    <xf numFmtId="0" fontId="1" fillId="0" borderId="0" xfId="1" applyAlignment="1">
      <alignment horizontal="left" vertical="center" wrapText="1"/>
    </xf>
    <xf numFmtId="0" fontId="2" fillId="0" borderId="0" xfId="1" applyFont="1" applyAlignment="1">
      <alignment horizontal="center" vertical="center" wrapText="1"/>
    </xf>
    <xf numFmtId="0" fontId="1" fillId="0" borderId="0" xfId="1" applyAlignment="1">
      <alignment horizontal="center" vertical="center"/>
    </xf>
    <xf numFmtId="0" fontId="2" fillId="0" borderId="0" xfId="0" applyFont="1" applyAlignment="1">
      <alignment horizontal="center" vertical="center"/>
    </xf>
    <xf numFmtId="0" fontId="1" fillId="0" borderId="3" xfId="0" applyFont="1" applyBorder="1" applyAlignment="1">
      <alignment horizontal="center" vertical="top" wrapText="1"/>
    </xf>
    <xf numFmtId="0" fontId="7" fillId="0" borderId="0" xfId="0" applyFont="1" applyAlignment="1">
      <alignment horizontal="center" vertical="top" wrapText="1"/>
    </xf>
    <xf numFmtId="0" fontId="1" fillId="0" borderId="0" xfId="0" applyFont="1" applyAlignment="1">
      <alignment horizontal="center" vertical="top" wrapText="1"/>
    </xf>
    <xf numFmtId="0" fontId="8" fillId="0" borderId="0" xfId="0" applyFont="1" applyAlignment="1">
      <alignment horizontal="left" vertical="top" wrapText="1"/>
    </xf>
    <xf numFmtId="0" fontId="1" fillId="3" borderId="2" xfId="0" applyFont="1" applyFill="1" applyBorder="1" applyAlignment="1">
      <alignment horizontal="left" vertical="top" wrapText="1"/>
    </xf>
    <xf numFmtId="0" fontId="1" fillId="3" borderId="5" xfId="0" applyFont="1" applyFill="1" applyBorder="1" applyAlignment="1">
      <alignment horizontal="left" vertical="top" wrapText="1"/>
    </xf>
    <xf numFmtId="0" fontId="1" fillId="3" borderId="6" xfId="0" applyFont="1" applyFill="1" applyBorder="1" applyAlignment="1">
      <alignment horizontal="left" vertical="top" wrapText="1"/>
    </xf>
    <xf numFmtId="166" fontId="1" fillId="0" borderId="1" xfId="0" applyNumberFormat="1" applyFont="1" applyBorder="1" applyAlignment="1">
      <alignment horizontal="right" vertical="top" wrapText="1"/>
    </xf>
    <xf numFmtId="166" fontId="1" fillId="0" borderId="3" xfId="0" applyNumberFormat="1" applyFont="1" applyBorder="1" applyAlignment="1">
      <alignment horizontal="right" vertical="top" wrapText="1"/>
    </xf>
    <xf numFmtId="10" fontId="1" fillId="0" borderId="2" xfId="0" applyNumberFormat="1" applyFont="1" applyBorder="1" applyAlignment="1">
      <alignment horizontal="right" vertical="top" wrapText="1"/>
    </xf>
    <xf numFmtId="10" fontId="1" fillId="0" borderId="6" xfId="0" applyNumberFormat="1" applyFont="1" applyBorder="1" applyAlignment="1">
      <alignment horizontal="right" vertical="top" wrapText="1"/>
    </xf>
    <xf numFmtId="0" fontId="2" fillId="4" borderId="2" xfId="0" applyFont="1" applyFill="1" applyBorder="1" applyAlignment="1">
      <alignment horizontal="left" vertical="top" wrapText="1"/>
    </xf>
    <xf numFmtId="0" fontId="2" fillId="4" borderId="5" xfId="0" applyFont="1" applyFill="1" applyBorder="1" applyAlignment="1">
      <alignment horizontal="left" vertical="top" wrapText="1"/>
    </xf>
    <xf numFmtId="0" fontId="2" fillId="4" borderId="6" xfId="0" applyFont="1" applyFill="1" applyBorder="1" applyAlignment="1">
      <alignment horizontal="left" vertical="top" wrapText="1"/>
    </xf>
    <xf numFmtId="166" fontId="2" fillId="0" borderId="2" xfId="0" applyNumberFormat="1" applyFont="1" applyBorder="1" applyAlignment="1">
      <alignment horizontal="right" vertical="top" wrapText="1"/>
    </xf>
    <xf numFmtId="166" fontId="2" fillId="0" borderId="5" xfId="0" applyNumberFormat="1" applyFont="1" applyBorder="1" applyAlignment="1">
      <alignment horizontal="right" vertical="top" wrapText="1"/>
    </xf>
    <xf numFmtId="10" fontId="2" fillId="0" borderId="2" xfId="0" applyNumberFormat="1" applyFont="1" applyBorder="1" applyAlignment="1">
      <alignment horizontal="right" vertical="top" wrapText="1"/>
    </xf>
    <xf numFmtId="10" fontId="2" fillId="0" borderId="6" xfId="0" applyNumberFormat="1" applyFont="1" applyBorder="1" applyAlignment="1">
      <alignment horizontal="right" vertical="top" wrapText="1"/>
    </xf>
    <xf numFmtId="0" fontId="1" fillId="5" borderId="2" xfId="0" applyFont="1" applyFill="1" applyBorder="1" applyAlignment="1">
      <alignment horizontal="left" vertical="top" wrapText="1"/>
    </xf>
    <xf numFmtId="0" fontId="1" fillId="5" borderId="5" xfId="0" applyFont="1" applyFill="1" applyBorder="1" applyAlignment="1">
      <alignment horizontal="left" vertical="top" wrapText="1"/>
    </xf>
    <xf numFmtId="0" fontId="1" fillId="5" borderId="6" xfId="0" applyFont="1" applyFill="1" applyBorder="1" applyAlignment="1">
      <alignment horizontal="left" vertical="top" wrapText="1"/>
    </xf>
    <xf numFmtId="166" fontId="1" fillId="5" borderId="1" xfId="0" applyNumberFormat="1" applyFont="1" applyFill="1" applyBorder="1" applyAlignment="1">
      <alignment horizontal="right" vertical="top" wrapText="1"/>
    </xf>
    <xf numFmtId="166" fontId="1" fillId="5" borderId="3" xfId="0" applyNumberFormat="1" applyFont="1" applyFill="1" applyBorder="1" applyAlignment="1">
      <alignment horizontal="right" vertical="top" wrapText="1"/>
    </xf>
    <xf numFmtId="10" fontId="1" fillId="5" borderId="2" xfId="0" applyNumberFormat="1" applyFont="1" applyFill="1" applyBorder="1" applyAlignment="1">
      <alignment horizontal="right" vertical="top" wrapText="1"/>
    </xf>
    <xf numFmtId="10" fontId="1" fillId="5" borderId="6" xfId="0" applyNumberFormat="1" applyFont="1" applyFill="1" applyBorder="1" applyAlignment="1">
      <alignment horizontal="right" vertical="top" wrapText="1"/>
    </xf>
    <xf numFmtId="0" fontId="5" fillId="2" borderId="2"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6" xfId="0" applyFont="1" applyFill="1" applyBorder="1" applyAlignment="1">
      <alignment horizontal="left" vertical="top" wrapText="1"/>
    </xf>
    <xf numFmtId="0" fontId="6" fillId="2" borderId="1"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6" xfId="0" applyFont="1" applyFill="1" applyBorder="1" applyAlignment="1">
      <alignment horizontal="left" vertical="center" wrapText="1"/>
    </xf>
    <xf numFmtId="10" fontId="2" fillId="0" borderId="5" xfId="0" applyNumberFormat="1" applyFont="1" applyBorder="1" applyAlignment="1">
      <alignment horizontal="right" vertical="top" wrapText="1"/>
    </xf>
    <xf numFmtId="0" fontId="1" fillId="3" borderId="1" xfId="0" applyFont="1" applyFill="1" applyBorder="1" applyAlignment="1">
      <alignment horizontal="left" vertical="top" wrapText="1"/>
    </xf>
    <xf numFmtId="0" fontId="1" fillId="3" borderId="3" xfId="0" applyFont="1" applyFill="1" applyBorder="1" applyAlignment="1">
      <alignment horizontal="left" vertical="top" wrapText="1"/>
    </xf>
    <xf numFmtId="10" fontId="1" fillId="0" borderId="1" xfId="0" applyNumberFormat="1" applyFont="1" applyBorder="1" applyAlignment="1">
      <alignment horizontal="right" vertical="top" wrapText="1"/>
    </xf>
    <xf numFmtId="10" fontId="1" fillId="0" borderId="3" xfId="0" applyNumberFormat="1" applyFont="1" applyBorder="1" applyAlignment="1">
      <alignment horizontal="right" vertical="top" wrapText="1"/>
    </xf>
    <xf numFmtId="10" fontId="1" fillId="0" borderId="4" xfId="0" applyNumberFormat="1" applyFont="1" applyBorder="1" applyAlignment="1">
      <alignment horizontal="right" vertical="top" wrapText="1"/>
    </xf>
    <xf numFmtId="0" fontId="3" fillId="0" borderId="0" xfId="0" applyFont="1" applyAlignment="1">
      <alignment horizontal="left" vertical="top" wrapText="1"/>
    </xf>
    <xf numFmtId="0" fontId="4" fillId="0" borderId="0" xfId="0" applyFont="1" applyAlignment="1">
      <alignment horizontal="right" vertical="center" wrapText="1"/>
    </xf>
    <xf numFmtId="0" fontId="5" fillId="2" borderId="1" xfId="0" applyFont="1" applyFill="1" applyBorder="1" applyAlignment="1">
      <alignment horizontal="left" vertical="top" wrapText="1"/>
    </xf>
    <xf numFmtId="0" fontId="5" fillId="2" borderId="3" xfId="0" applyFont="1" applyFill="1" applyBorder="1" applyAlignment="1">
      <alignment horizontal="left" vertical="top" wrapText="1"/>
    </xf>
    <xf numFmtId="0" fontId="6" fillId="2" borderId="4" xfId="0" applyFont="1" applyFill="1" applyBorder="1" applyAlignment="1">
      <alignment horizontal="left" vertical="center" wrapText="1"/>
    </xf>
    <xf numFmtId="0" fontId="3" fillId="0" borderId="0" xfId="1" applyFont="1" applyAlignment="1">
      <alignment horizontal="left" vertical="top" wrapText="1"/>
    </xf>
    <xf numFmtId="0" fontId="4" fillId="0" borderId="0" xfId="1" applyFont="1" applyAlignment="1">
      <alignment horizontal="right" vertical="center" wrapText="1"/>
    </xf>
    <xf numFmtId="0" fontId="1" fillId="0" borderId="0" xfId="1" applyFont="1" applyAlignment="1">
      <alignment horizontal="center" vertical="top" wrapText="1"/>
    </xf>
    <xf numFmtId="0" fontId="5" fillId="2" borderId="1" xfId="1" applyFont="1" applyFill="1" applyBorder="1" applyAlignment="1">
      <alignment horizontal="left" vertical="top" wrapText="1"/>
    </xf>
    <xf numFmtId="0" fontId="5" fillId="2" borderId="3" xfId="1" applyFont="1" applyFill="1" applyBorder="1" applyAlignment="1">
      <alignment horizontal="left" vertical="top" wrapText="1"/>
    </xf>
    <xf numFmtId="0" fontId="6" fillId="2" borderId="1" xfId="1" applyFont="1" applyFill="1" applyBorder="1" applyAlignment="1">
      <alignment horizontal="left" vertical="center" wrapText="1"/>
    </xf>
    <xf numFmtId="0" fontId="6" fillId="2" borderId="3" xfId="1" applyFont="1" applyFill="1" applyBorder="1" applyAlignment="1">
      <alignment horizontal="left" vertical="center" wrapText="1"/>
    </xf>
    <xf numFmtId="0" fontId="6" fillId="2" borderId="4" xfId="1" applyFont="1" applyFill="1" applyBorder="1" applyAlignment="1">
      <alignment horizontal="left" vertical="center" wrapText="1"/>
    </xf>
    <xf numFmtId="0" fontId="1" fillId="3" borderId="1" xfId="1" applyFont="1" applyFill="1" applyBorder="1" applyAlignment="1">
      <alignment horizontal="left" vertical="top" wrapText="1"/>
    </xf>
    <xf numFmtId="0" fontId="1" fillId="3" borderId="3" xfId="1" applyFont="1" applyFill="1" applyBorder="1" applyAlignment="1">
      <alignment horizontal="left" vertical="top" wrapText="1"/>
    </xf>
    <xf numFmtId="166" fontId="1" fillId="0" borderId="1" xfId="1" applyNumberFormat="1" applyFont="1" applyBorder="1" applyAlignment="1">
      <alignment horizontal="right" vertical="top" wrapText="1"/>
    </xf>
    <xf numFmtId="166" fontId="1" fillId="0" borderId="3" xfId="1" applyNumberFormat="1" applyFont="1" applyBorder="1" applyAlignment="1">
      <alignment horizontal="right" vertical="top" wrapText="1"/>
    </xf>
    <xf numFmtId="10" fontId="1" fillId="0" borderId="1" xfId="1" applyNumberFormat="1" applyFont="1" applyBorder="1" applyAlignment="1">
      <alignment horizontal="right" vertical="top" wrapText="1"/>
    </xf>
    <xf numFmtId="10" fontId="1" fillId="0" borderId="3" xfId="1" applyNumberFormat="1" applyFont="1" applyBorder="1" applyAlignment="1">
      <alignment horizontal="right" vertical="top" wrapText="1"/>
    </xf>
    <xf numFmtId="10" fontId="1" fillId="0" borderId="4" xfId="1" applyNumberFormat="1" applyFont="1" applyBorder="1" applyAlignment="1">
      <alignment horizontal="right" vertical="top" wrapText="1"/>
    </xf>
    <xf numFmtId="0" fontId="8" fillId="0" borderId="0" xfId="1" applyFont="1" applyAlignment="1">
      <alignment horizontal="left" vertical="top" wrapText="1"/>
    </xf>
    <xf numFmtId="0" fontId="2" fillId="4" borderId="2" xfId="1" applyFont="1" applyFill="1" applyBorder="1" applyAlignment="1">
      <alignment horizontal="left" vertical="top" wrapText="1"/>
    </xf>
    <xf numFmtId="0" fontId="2" fillId="4" borderId="5" xfId="1" applyFont="1" applyFill="1" applyBorder="1" applyAlignment="1">
      <alignment horizontal="left" vertical="top" wrapText="1"/>
    </xf>
    <xf numFmtId="166" fontId="2" fillId="0" borderId="2" xfId="1" applyNumberFormat="1" applyFont="1" applyBorder="1" applyAlignment="1">
      <alignment horizontal="right" vertical="top" wrapText="1"/>
    </xf>
    <xf numFmtId="166" fontId="2" fillId="0" borderId="5" xfId="1" applyNumberFormat="1" applyFont="1" applyBorder="1" applyAlignment="1">
      <alignment horizontal="right" vertical="top" wrapText="1"/>
    </xf>
    <xf numFmtId="10" fontId="2" fillId="0" borderId="2" xfId="1" applyNumberFormat="1" applyFont="1" applyBorder="1" applyAlignment="1">
      <alignment horizontal="right" vertical="top" wrapText="1"/>
    </xf>
    <xf numFmtId="10" fontId="2" fillId="0" borderId="5" xfId="1" applyNumberFormat="1" applyFont="1" applyBorder="1" applyAlignment="1">
      <alignment horizontal="right" vertical="top" wrapText="1"/>
    </xf>
    <xf numFmtId="10" fontId="2" fillId="0" borderId="6" xfId="1" applyNumberFormat="1" applyFont="1" applyBorder="1" applyAlignment="1">
      <alignment horizontal="right" vertical="top" wrapText="1"/>
    </xf>
  </cellXfs>
  <cellStyles count="13">
    <cellStyle name="F2" xfId="4"/>
    <cellStyle name="F3" xfId="5"/>
    <cellStyle name="F4" xfId="6"/>
    <cellStyle name="F5" xfId="7"/>
    <cellStyle name="F6" xfId="8"/>
    <cellStyle name="F7" xfId="9"/>
    <cellStyle name="F8" xfId="10"/>
    <cellStyle name="Millares [0]" xfId="11"/>
    <cellStyle name="Moneda [0]" xfId="12"/>
    <cellStyle name="Normal" xfId="0" builtinId="0"/>
    <cellStyle name="Normal 2" xfId="1"/>
    <cellStyle name="Normal 3" xfId="2"/>
    <cellStyle name="Normal 4" xfId="3"/>
  </cellStyles>
  <dxfs count="0"/>
  <tableStyles count="0" defaultTableStyle="TableStyleMedium9"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195034722222225"/>
          <c:y val="3.6544444444444449E-2"/>
          <c:w val="0.69137658730158735"/>
          <c:h val="0.82054116161616164"/>
        </c:manualLayout>
      </c:layout>
      <c:scatterChart>
        <c:scatterStyle val="smoothMarker"/>
        <c:varyColors val="0"/>
        <c:ser>
          <c:idx val="3"/>
          <c:order val="0"/>
          <c:tx>
            <c:v>CONICET</c:v>
          </c:tx>
          <c:spPr>
            <a:ln w="19050" cap="rnd">
              <a:solidFill>
                <a:srgbClr val="FF5050"/>
              </a:solidFill>
              <a:round/>
            </a:ln>
            <a:effectLst/>
          </c:spPr>
          <c:marker>
            <c:symbol val="circle"/>
            <c:size val="5"/>
            <c:spPr>
              <a:solidFill>
                <a:srgbClr val="FF5050"/>
              </a:solidFill>
              <a:ln w="9525">
                <a:solidFill>
                  <a:srgbClr val="FF5050"/>
                </a:solidFill>
              </a:ln>
              <a:effectLst/>
            </c:spPr>
          </c:marker>
          <c:xVal>
            <c:numRef>
              <c:f>'Evoucion historica'!$A$7:$A$14</c:f>
              <c:numCache>
                <c:formatCode>General</c:formatCode>
                <c:ptCount val="8"/>
                <c:pt idx="0">
                  <c:v>2009</c:v>
                </c:pt>
                <c:pt idx="1">
                  <c:v>2010</c:v>
                </c:pt>
                <c:pt idx="2">
                  <c:v>2011</c:v>
                </c:pt>
                <c:pt idx="3">
                  <c:v>2012</c:v>
                </c:pt>
                <c:pt idx="4">
                  <c:v>2013</c:v>
                </c:pt>
                <c:pt idx="5">
                  <c:v>2014</c:v>
                </c:pt>
                <c:pt idx="6">
                  <c:v>2015</c:v>
                </c:pt>
                <c:pt idx="7">
                  <c:v>2016</c:v>
                </c:pt>
              </c:numCache>
            </c:numRef>
          </c:xVal>
          <c:yVal>
            <c:numRef>
              <c:f>'Evoucion historica'!$B$7:$B$14</c:f>
              <c:numCache>
                <c:formatCode>0.00</c:formatCode>
                <c:ptCount val="8"/>
                <c:pt idx="0">
                  <c:v>1087.3455120000001</c:v>
                </c:pt>
                <c:pt idx="1">
                  <c:v>1405.2982239999999</c:v>
                </c:pt>
                <c:pt idx="2">
                  <c:v>1796.3057080000001</c:v>
                </c:pt>
                <c:pt idx="3">
                  <c:v>2586.1826930000002</c:v>
                </c:pt>
                <c:pt idx="4">
                  <c:v>3410.019675</c:v>
                </c:pt>
                <c:pt idx="5">
                  <c:v>4594.4939979999999</c:v>
                </c:pt>
                <c:pt idx="6">
                  <c:v>6357.618735</c:v>
                </c:pt>
                <c:pt idx="7">
                  <c:v>6882.7506590000003</c:v>
                </c:pt>
              </c:numCache>
            </c:numRef>
          </c:yVal>
          <c:smooth val="1"/>
        </c:ser>
        <c:ser>
          <c:idx val="4"/>
          <c:order val="1"/>
          <c:tx>
            <c:v>MINCYT</c:v>
          </c:tx>
          <c:spPr>
            <a:ln w="19050" cap="rnd">
              <a:solidFill>
                <a:schemeClr val="accent3">
                  <a:lumMod val="75000"/>
                </a:schemeClr>
              </a:solidFill>
              <a:round/>
            </a:ln>
            <a:effectLst/>
          </c:spPr>
          <c:marker>
            <c:symbol val="circle"/>
            <c:size val="5"/>
            <c:spPr>
              <a:solidFill>
                <a:schemeClr val="bg2">
                  <a:lumMod val="50000"/>
                </a:schemeClr>
              </a:solidFill>
              <a:ln w="9525">
                <a:solidFill>
                  <a:schemeClr val="accent3">
                    <a:lumMod val="75000"/>
                  </a:schemeClr>
                </a:solidFill>
              </a:ln>
              <a:effectLst/>
            </c:spPr>
          </c:marker>
          <c:xVal>
            <c:numRef>
              <c:f>'Evoucion historica'!$A$7:$A$14</c:f>
              <c:numCache>
                <c:formatCode>General</c:formatCode>
                <c:ptCount val="8"/>
                <c:pt idx="0">
                  <c:v>2009</c:v>
                </c:pt>
                <c:pt idx="1">
                  <c:v>2010</c:v>
                </c:pt>
                <c:pt idx="2">
                  <c:v>2011</c:v>
                </c:pt>
                <c:pt idx="3">
                  <c:v>2012</c:v>
                </c:pt>
                <c:pt idx="4">
                  <c:v>2013</c:v>
                </c:pt>
                <c:pt idx="5">
                  <c:v>2014</c:v>
                </c:pt>
                <c:pt idx="6">
                  <c:v>2015</c:v>
                </c:pt>
                <c:pt idx="7">
                  <c:v>2016</c:v>
                </c:pt>
              </c:numCache>
            </c:numRef>
          </c:xVal>
          <c:yVal>
            <c:numRef>
              <c:f>'Evoucion historica'!$B$20:$B$27</c:f>
              <c:numCache>
                <c:formatCode>0.00</c:formatCode>
                <c:ptCount val="8"/>
                <c:pt idx="0">
                  <c:v>771.99707100000001</c:v>
                </c:pt>
                <c:pt idx="1">
                  <c:v>840.87099999999998</c:v>
                </c:pt>
                <c:pt idx="2">
                  <c:v>1026.818211</c:v>
                </c:pt>
                <c:pt idx="3">
                  <c:v>1116.397279</c:v>
                </c:pt>
                <c:pt idx="4">
                  <c:v>1584.014332</c:v>
                </c:pt>
                <c:pt idx="5">
                  <c:v>2764.6460470000002</c:v>
                </c:pt>
                <c:pt idx="6">
                  <c:v>2932.107872</c:v>
                </c:pt>
                <c:pt idx="7">
                  <c:v>3043.5534739999998</c:v>
                </c:pt>
              </c:numCache>
            </c:numRef>
          </c:yVal>
          <c:smooth val="1"/>
        </c:ser>
        <c:ser>
          <c:idx val="5"/>
          <c:order val="2"/>
          <c:tx>
            <c:v>CONAE</c:v>
          </c:tx>
          <c:spPr>
            <a:ln w="19050" cap="rnd">
              <a:solidFill>
                <a:srgbClr val="0070C0"/>
              </a:solidFill>
              <a:round/>
            </a:ln>
            <a:effectLst/>
          </c:spPr>
          <c:marker>
            <c:symbol val="circle"/>
            <c:size val="5"/>
            <c:spPr>
              <a:solidFill>
                <a:schemeClr val="tx2">
                  <a:lumMod val="40000"/>
                  <a:lumOff val="60000"/>
                </a:schemeClr>
              </a:solidFill>
              <a:ln w="9525">
                <a:solidFill>
                  <a:srgbClr val="0070C0"/>
                </a:solidFill>
              </a:ln>
              <a:effectLst/>
            </c:spPr>
          </c:marker>
          <c:xVal>
            <c:numRef>
              <c:f>'Evoucion historica'!$A$7:$A$14</c:f>
              <c:numCache>
                <c:formatCode>General</c:formatCode>
                <c:ptCount val="8"/>
                <c:pt idx="0">
                  <c:v>2009</c:v>
                </c:pt>
                <c:pt idx="1">
                  <c:v>2010</c:v>
                </c:pt>
                <c:pt idx="2">
                  <c:v>2011</c:v>
                </c:pt>
                <c:pt idx="3">
                  <c:v>2012</c:v>
                </c:pt>
                <c:pt idx="4">
                  <c:v>2013</c:v>
                </c:pt>
                <c:pt idx="5">
                  <c:v>2014</c:v>
                </c:pt>
                <c:pt idx="6">
                  <c:v>2015</c:v>
                </c:pt>
                <c:pt idx="7">
                  <c:v>2016</c:v>
                </c:pt>
              </c:numCache>
            </c:numRef>
          </c:xVal>
          <c:yVal>
            <c:numRef>
              <c:f>'Evoucion historica'!$B$33:$B$40</c:f>
              <c:numCache>
                <c:formatCode>0.00</c:formatCode>
                <c:ptCount val="8"/>
                <c:pt idx="0">
                  <c:v>250.49997300000001</c:v>
                </c:pt>
                <c:pt idx="1">
                  <c:v>376.779</c:v>
                </c:pt>
                <c:pt idx="2">
                  <c:v>482.50524200000001</c:v>
                </c:pt>
                <c:pt idx="3">
                  <c:v>652.55978400000004</c:v>
                </c:pt>
                <c:pt idx="4">
                  <c:v>1131.5620739999999</c:v>
                </c:pt>
                <c:pt idx="5">
                  <c:v>1356.4340999999999</c:v>
                </c:pt>
                <c:pt idx="6">
                  <c:v>1844.3843629999999</c:v>
                </c:pt>
                <c:pt idx="7">
                  <c:v>1863.241</c:v>
                </c:pt>
              </c:numCache>
            </c:numRef>
          </c:yVal>
          <c:smooth val="1"/>
        </c:ser>
        <c:dLbls>
          <c:showLegendKey val="0"/>
          <c:showVal val="0"/>
          <c:showCatName val="0"/>
          <c:showSerName val="0"/>
          <c:showPercent val="0"/>
          <c:showBubbleSize val="0"/>
        </c:dLbls>
        <c:axId val="140380416"/>
        <c:axId val="140380992"/>
      </c:scatterChart>
      <c:valAx>
        <c:axId val="140380416"/>
        <c:scaling>
          <c:orientation val="minMax"/>
          <c:max val="2018"/>
          <c:min val="2008"/>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Año</a:t>
                </a:r>
              </a:p>
            </c:rich>
          </c:tx>
          <c:layout>
            <c:manualLayout>
              <c:xMode val="edge"/>
              <c:yMode val="edge"/>
              <c:x val="0.51559619767785347"/>
              <c:y val="0.92945566464942375"/>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500" b="0" i="0" u="none" strike="noStrike" kern="1200" baseline="0">
                <a:solidFill>
                  <a:schemeClr val="tx1">
                    <a:lumMod val="65000"/>
                    <a:lumOff val="35000"/>
                  </a:schemeClr>
                </a:solidFill>
                <a:latin typeface="+mn-lt"/>
                <a:ea typeface="+mn-ea"/>
                <a:cs typeface="+mn-cs"/>
              </a:defRPr>
            </a:pPr>
            <a:endParaRPr lang="es-AR"/>
          </a:p>
        </c:txPr>
        <c:crossAx val="140380992"/>
        <c:crosses val="autoZero"/>
        <c:crossBetween val="midCat"/>
        <c:majorUnit val="3"/>
      </c:valAx>
      <c:valAx>
        <c:axId val="140380992"/>
        <c:scaling>
          <c:orientation val="minMax"/>
          <c:max val="9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Presupuesto total [Millones AR$]</a:t>
                </a:r>
              </a:p>
            </c:rich>
          </c:tx>
          <c:layout>
            <c:manualLayout>
              <c:xMode val="edge"/>
              <c:yMode val="edge"/>
              <c:x val="8.6628968253968253E-3"/>
              <c:y val="0.11812070707070706"/>
            </c:manualLayout>
          </c:layout>
          <c:overlay val="0"/>
          <c:spPr>
            <a:noFill/>
            <a:ln>
              <a:noFill/>
            </a:ln>
            <a:effectLst/>
          </c:sp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500" b="0" i="0" u="none" strike="noStrike" kern="1200" baseline="0">
                <a:solidFill>
                  <a:schemeClr val="tx1">
                    <a:lumMod val="65000"/>
                    <a:lumOff val="35000"/>
                  </a:schemeClr>
                </a:solidFill>
                <a:latin typeface="+mn-lt"/>
                <a:ea typeface="+mn-ea"/>
                <a:cs typeface="+mn-cs"/>
              </a:defRPr>
            </a:pPr>
            <a:endParaRPr lang="es-AR"/>
          </a:p>
        </c:txPr>
        <c:crossAx val="140380416"/>
        <c:crosses val="autoZero"/>
        <c:crossBetween val="midCat"/>
      </c:valAx>
      <c:spPr>
        <a:noFill/>
        <a:ln>
          <a:noFill/>
        </a:ln>
        <a:effectLst/>
      </c:spPr>
    </c:plotArea>
    <c:legend>
      <c:legendPos val="r"/>
      <c:layout>
        <c:manualLayout>
          <c:xMode val="edge"/>
          <c:yMode val="edge"/>
          <c:x val="0.22349047619047618"/>
          <c:y val="6.4702272727272733E-2"/>
          <c:w val="0.25846884920634922"/>
          <c:h val="0.23288989898989895"/>
        </c:manualLayout>
      </c:layout>
      <c:overlay val="0"/>
      <c:spPr>
        <a:solidFill>
          <a:schemeClr val="bg1"/>
        </a:solidFill>
        <a:ln>
          <a:noFill/>
        </a:ln>
        <a:effectLst/>
      </c:spPr>
      <c:txPr>
        <a:bodyPr rot="0" spcFirstLastPara="1" vertOverflow="ellipsis" vert="horz" wrap="square" anchor="ctr" anchorCtr="1"/>
        <a:lstStyle/>
        <a:p>
          <a:pPr>
            <a:defRPr sz="15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026630577577738"/>
          <c:y val="9.4271717171717173E-2"/>
          <c:w val="0.62738609368744158"/>
          <c:h val="0.80450580808080807"/>
        </c:manualLayout>
      </c:layout>
      <c:scatterChart>
        <c:scatterStyle val="smoothMarker"/>
        <c:varyColors val="0"/>
        <c:ser>
          <c:idx val="0"/>
          <c:order val="0"/>
          <c:tx>
            <c:v>Investigadores</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'Evoucion historica'!$A$5:$A$14</c:f>
              <c:numCache>
                <c:formatCode>General</c:formatCode>
                <c:ptCount val="10"/>
                <c:pt idx="0">
                  <c:v>2003</c:v>
                </c:pt>
                <c:pt idx="1">
                  <c:v>2007</c:v>
                </c:pt>
                <c:pt idx="2">
                  <c:v>2009</c:v>
                </c:pt>
                <c:pt idx="3">
                  <c:v>2010</c:v>
                </c:pt>
                <c:pt idx="4">
                  <c:v>2011</c:v>
                </c:pt>
                <c:pt idx="5">
                  <c:v>2012</c:v>
                </c:pt>
                <c:pt idx="6">
                  <c:v>2013</c:v>
                </c:pt>
                <c:pt idx="7">
                  <c:v>2014</c:v>
                </c:pt>
                <c:pt idx="8">
                  <c:v>2015</c:v>
                </c:pt>
                <c:pt idx="9">
                  <c:v>2016</c:v>
                </c:pt>
              </c:numCache>
            </c:numRef>
          </c:xVal>
          <c:yVal>
            <c:numRef>
              <c:f>'Evoucion historica'!$R$5:$R$14</c:f>
              <c:numCache>
                <c:formatCode>General</c:formatCode>
                <c:ptCount val="10"/>
                <c:pt idx="0">
                  <c:v>3694</c:v>
                </c:pt>
                <c:pt idx="1">
                  <c:v>5060</c:v>
                </c:pt>
                <c:pt idx="2">
                  <c:v>6000</c:v>
                </c:pt>
                <c:pt idx="3">
                  <c:v>6300</c:v>
                </c:pt>
                <c:pt idx="4">
                  <c:v>6600</c:v>
                </c:pt>
                <c:pt idx="5">
                  <c:v>7200</c:v>
                </c:pt>
                <c:pt idx="6">
                  <c:v>7700</c:v>
                </c:pt>
                <c:pt idx="7">
                  <c:v>8500</c:v>
                </c:pt>
                <c:pt idx="8">
                  <c:v>9200</c:v>
                </c:pt>
                <c:pt idx="9">
                  <c:v>10000</c:v>
                </c:pt>
              </c:numCache>
            </c:numRef>
          </c:yVal>
          <c:smooth val="1"/>
        </c:ser>
        <c:ser>
          <c:idx val="1"/>
          <c:order val="1"/>
          <c:tx>
            <c:v>Becarios</c:v>
          </c:tx>
          <c:spPr>
            <a:ln w="19050" cap="rnd">
              <a:solidFill>
                <a:srgbClr val="FF5050"/>
              </a:solidFill>
              <a:round/>
            </a:ln>
            <a:effectLst/>
          </c:spPr>
          <c:marker>
            <c:symbol val="circle"/>
            <c:size val="5"/>
            <c:spPr>
              <a:solidFill>
                <a:srgbClr val="FF5050"/>
              </a:solidFill>
              <a:ln w="9525">
                <a:solidFill>
                  <a:srgbClr val="FF5050"/>
                </a:solidFill>
              </a:ln>
              <a:effectLst/>
            </c:spPr>
          </c:marker>
          <c:xVal>
            <c:numRef>
              <c:f>'Evoucion historica'!$A$5:$A$14</c:f>
              <c:numCache>
                <c:formatCode>General</c:formatCode>
                <c:ptCount val="10"/>
                <c:pt idx="0">
                  <c:v>2003</c:v>
                </c:pt>
                <c:pt idx="1">
                  <c:v>2007</c:v>
                </c:pt>
                <c:pt idx="2">
                  <c:v>2009</c:v>
                </c:pt>
                <c:pt idx="3">
                  <c:v>2010</c:v>
                </c:pt>
                <c:pt idx="4">
                  <c:v>2011</c:v>
                </c:pt>
                <c:pt idx="5">
                  <c:v>2012</c:v>
                </c:pt>
                <c:pt idx="6">
                  <c:v>2013</c:v>
                </c:pt>
                <c:pt idx="7">
                  <c:v>2014</c:v>
                </c:pt>
                <c:pt idx="8">
                  <c:v>2015</c:v>
                </c:pt>
                <c:pt idx="9">
                  <c:v>2016</c:v>
                </c:pt>
              </c:numCache>
            </c:numRef>
          </c:xVal>
          <c:yVal>
            <c:numRef>
              <c:f>'Evoucion historica'!$S$5:$S$14</c:f>
              <c:numCache>
                <c:formatCode>General</c:formatCode>
                <c:ptCount val="10"/>
                <c:pt idx="0">
                  <c:v>2350</c:v>
                </c:pt>
                <c:pt idx="1">
                  <c:v>5600</c:v>
                </c:pt>
                <c:pt idx="2">
                  <c:v>7300</c:v>
                </c:pt>
                <c:pt idx="3">
                  <c:v>8300</c:v>
                </c:pt>
                <c:pt idx="4">
                  <c:v>8600</c:v>
                </c:pt>
                <c:pt idx="5">
                  <c:v>8900</c:v>
                </c:pt>
                <c:pt idx="6">
                  <c:v>8800</c:v>
                </c:pt>
                <c:pt idx="7">
                  <c:v>9500</c:v>
                </c:pt>
                <c:pt idx="8">
                  <c:v>10090</c:v>
                </c:pt>
                <c:pt idx="9">
                  <c:v>11000</c:v>
                </c:pt>
              </c:numCache>
            </c:numRef>
          </c:yVal>
          <c:smooth val="1"/>
        </c:ser>
        <c:ser>
          <c:idx val="2"/>
          <c:order val="2"/>
          <c:tx>
            <c:v>Técnicos</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'Evoucion historica'!$A$5:$A$14</c:f>
              <c:numCache>
                <c:formatCode>General</c:formatCode>
                <c:ptCount val="10"/>
                <c:pt idx="0">
                  <c:v>2003</c:v>
                </c:pt>
                <c:pt idx="1">
                  <c:v>2007</c:v>
                </c:pt>
                <c:pt idx="2">
                  <c:v>2009</c:v>
                </c:pt>
                <c:pt idx="3">
                  <c:v>2010</c:v>
                </c:pt>
                <c:pt idx="4">
                  <c:v>2011</c:v>
                </c:pt>
                <c:pt idx="5">
                  <c:v>2012</c:v>
                </c:pt>
                <c:pt idx="6">
                  <c:v>2013</c:v>
                </c:pt>
                <c:pt idx="7">
                  <c:v>2014</c:v>
                </c:pt>
                <c:pt idx="8">
                  <c:v>2015</c:v>
                </c:pt>
                <c:pt idx="9">
                  <c:v>2016</c:v>
                </c:pt>
              </c:numCache>
            </c:numRef>
          </c:xVal>
          <c:yVal>
            <c:numRef>
              <c:f>'Evoucion historica'!$T$5:$T$14</c:f>
              <c:numCache>
                <c:formatCode>General</c:formatCode>
                <c:ptCount val="10"/>
                <c:pt idx="0">
                  <c:v>2426</c:v>
                </c:pt>
                <c:pt idx="1">
                  <c:v>2320</c:v>
                </c:pt>
                <c:pt idx="2">
                  <c:v>2400</c:v>
                </c:pt>
                <c:pt idx="3">
                  <c:v>2400</c:v>
                </c:pt>
                <c:pt idx="4">
                  <c:v>2400</c:v>
                </c:pt>
                <c:pt idx="5">
                  <c:v>2400</c:v>
                </c:pt>
                <c:pt idx="6">
                  <c:v>2400</c:v>
                </c:pt>
                <c:pt idx="7">
                  <c:v>2450</c:v>
                </c:pt>
                <c:pt idx="8">
                  <c:v>2500</c:v>
                </c:pt>
                <c:pt idx="9">
                  <c:v>2550</c:v>
                </c:pt>
              </c:numCache>
            </c:numRef>
          </c:yVal>
          <c:smooth val="1"/>
        </c:ser>
        <c:ser>
          <c:idx val="3"/>
          <c:order val="3"/>
          <c:tx>
            <c:v>Administrativos</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'Evoucion historica'!$A$5:$A$14</c:f>
              <c:numCache>
                <c:formatCode>General</c:formatCode>
                <c:ptCount val="10"/>
                <c:pt idx="0">
                  <c:v>2003</c:v>
                </c:pt>
                <c:pt idx="1">
                  <c:v>2007</c:v>
                </c:pt>
                <c:pt idx="2">
                  <c:v>2009</c:v>
                </c:pt>
                <c:pt idx="3">
                  <c:v>2010</c:v>
                </c:pt>
                <c:pt idx="4">
                  <c:v>2011</c:v>
                </c:pt>
                <c:pt idx="5">
                  <c:v>2012</c:v>
                </c:pt>
                <c:pt idx="6">
                  <c:v>2013</c:v>
                </c:pt>
                <c:pt idx="7">
                  <c:v>2014</c:v>
                </c:pt>
                <c:pt idx="8">
                  <c:v>2015</c:v>
                </c:pt>
                <c:pt idx="9">
                  <c:v>2016</c:v>
                </c:pt>
              </c:numCache>
            </c:numRef>
          </c:xVal>
          <c:yVal>
            <c:numRef>
              <c:f>'Evoucion historica'!$U$5:$U$14</c:f>
              <c:numCache>
                <c:formatCode>General</c:formatCode>
                <c:ptCount val="10"/>
                <c:pt idx="0">
                  <c:v>471</c:v>
                </c:pt>
                <c:pt idx="1">
                  <c:v>546</c:v>
                </c:pt>
                <c:pt idx="2">
                  <c:v>725</c:v>
                </c:pt>
                <c:pt idx="3">
                  <c:v>800</c:v>
                </c:pt>
                <c:pt idx="4">
                  <c:v>925</c:v>
                </c:pt>
                <c:pt idx="5">
                  <c:v>1050</c:v>
                </c:pt>
                <c:pt idx="6">
                  <c:v>1170</c:v>
                </c:pt>
                <c:pt idx="7">
                  <c:v>1380</c:v>
                </c:pt>
                <c:pt idx="8">
                  <c:v>1590</c:v>
                </c:pt>
                <c:pt idx="9">
                  <c:v>1650</c:v>
                </c:pt>
              </c:numCache>
            </c:numRef>
          </c:yVal>
          <c:smooth val="1"/>
        </c:ser>
        <c:dLbls>
          <c:showLegendKey val="0"/>
          <c:showVal val="0"/>
          <c:showCatName val="0"/>
          <c:showSerName val="0"/>
          <c:showPercent val="0"/>
          <c:showBubbleSize val="0"/>
        </c:dLbls>
        <c:axId val="141467648"/>
        <c:axId val="141468224"/>
      </c:scatterChart>
      <c:valAx>
        <c:axId val="141467648"/>
        <c:scaling>
          <c:orientation val="minMax"/>
          <c:max val="2018"/>
          <c:min val="2002"/>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Año</a:t>
                </a:r>
              </a:p>
            </c:rich>
          </c:tx>
          <c:layout>
            <c:manualLayout>
              <c:xMode val="edge"/>
              <c:yMode val="edge"/>
              <c:x val="0.47717816628853599"/>
              <c:y val="0.92133055555555565"/>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500" b="0" i="0" u="none" strike="noStrike" kern="1200" baseline="0">
                <a:solidFill>
                  <a:schemeClr val="tx1">
                    <a:lumMod val="65000"/>
                    <a:lumOff val="35000"/>
                  </a:schemeClr>
                </a:solidFill>
                <a:latin typeface="+mn-lt"/>
                <a:ea typeface="+mn-ea"/>
                <a:cs typeface="+mn-cs"/>
              </a:defRPr>
            </a:pPr>
            <a:endParaRPr lang="es-AR"/>
          </a:p>
        </c:txPr>
        <c:crossAx val="141468224"/>
        <c:crosses val="autoZero"/>
        <c:crossBetween val="midCat"/>
        <c:majorUnit val="3"/>
      </c:valAx>
      <c:valAx>
        <c:axId val="141468224"/>
        <c:scaling>
          <c:orientation val="minMax"/>
          <c:max val="11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Personal de CONICET</a:t>
                </a:r>
              </a:p>
            </c:rich>
          </c:tx>
          <c:layout>
            <c:manualLayout>
              <c:xMode val="edge"/>
              <c:yMode val="edge"/>
              <c:x val="1.5887183593576229E-2"/>
              <c:y val="0.26243888888888889"/>
            </c:manualLayout>
          </c:layout>
          <c:overlay val="0"/>
          <c:spPr>
            <a:noFill/>
            <a:ln>
              <a:noFill/>
            </a:ln>
            <a:effectLst/>
          </c:sp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500" b="0" i="0" u="none" strike="noStrike" kern="1200" baseline="0">
                <a:solidFill>
                  <a:schemeClr val="tx1">
                    <a:lumMod val="65000"/>
                    <a:lumOff val="35000"/>
                  </a:schemeClr>
                </a:solidFill>
                <a:latin typeface="+mn-lt"/>
                <a:ea typeface="+mn-ea"/>
                <a:cs typeface="+mn-cs"/>
              </a:defRPr>
            </a:pPr>
            <a:endParaRPr lang="es-AR"/>
          </a:p>
        </c:txPr>
        <c:crossAx val="141467648"/>
        <c:crosses val="autoZero"/>
        <c:crossBetween val="midCat"/>
      </c:valAx>
      <c:spPr>
        <a:noFill/>
        <a:ln>
          <a:noFill/>
        </a:ln>
        <a:effectLst/>
      </c:spPr>
    </c:plotArea>
    <c:legend>
      <c:legendPos val="r"/>
      <c:layout>
        <c:manualLayout>
          <c:xMode val="edge"/>
          <c:yMode val="edge"/>
          <c:x val="0.68726099915476657"/>
          <c:y val="0.29013712121212121"/>
          <c:w val="0.28388753948129364"/>
          <c:h val="0.30950606060606062"/>
        </c:manualLayout>
      </c:layout>
      <c:overlay val="0"/>
      <c:spPr>
        <a:solidFill>
          <a:schemeClr val="bg1"/>
        </a:solidFill>
        <a:ln>
          <a:noFill/>
        </a:ln>
        <a:effectLst/>
      </c:spPr>
      <c:txPr>
        <a:bodyPr rot="0" spcFirstLastPara="1" vertOverflow="ellipsis" vert="horz" wrap="square" anchor="ctr" anchorCtr="1"/>
        <a:lstStyle/>
        <a:p>
          <a:pPr>
            <a:defRPr sz="15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Presupuesto ANPCYT</a:t>
            </a:r>
            <a:r>
              <a:rPr lang="en-US" sz="1800" baseline="0"/>
              <a:t> / personal investigación CONICET</a:t>
            </a:r>
            <a:endParaRPr lang="en-US" sz="1800"/>
          </a:p>
        </c:rich>
      </c:tx>
      <c:layout>
        <c:manualLayout>
          <c:xMode val="edge"/>
          <c:yMode val="edge"/>
          <c:x val="0.13783624701623409"/>
          <c:y val="5.2508196659743794E-2"/>
        </c:manualLayout>
      </c:layout>
      <c:overlay val="0"/>
      <c:spPr>
        <a:noFill/>
        <a:ln>
          <a:noFill/>
        </a:ln>
        <a:effectLst/>
      </c:spPr>
    </c:title>
    <c:autoTitleDeleted val="0"/>
    <c:plotArea>
      <c:layout>
        <c:manualLayout>
          <c:layoutTarget val="inner"/>
          <c:xMode val="edge"/>
          <c:yMode val="edge"/>
          <c:x val="0.18447023809523813"/>
          <c:y val="0.16562330546068901"/>
          <c:w val="0.75941230158730155"/>
          <c:h val="0.68504808968802577"/>
        </c:manualLayout>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'Evoucion historica'!$A$20:$A$27</c:f>
              <c:numCache>
                <c:formatCode>General</c:formatCode>
                <c:ptCount val="8"/>
                <c:pt idx="0">
                  <c:v>2009</c:v>
                </c:pt>
                <c:pt idx="1">
                  <c:v>2010</c:v>
                </c:pt>
                <c:pt idx="2">
                  <c:v>2011</c:v>
                </c:pt>
                <c:pt idx="3">
                  <c:v>2012</c:v>
                </c:pt>
                <c:pt idx="4">
                  <c:v>2013</c:v>
                </c:pt>
                <c:pt idx="5">
                  <c:v>2014</c:v>
                </c:pt>
                <c:pt idx="6">
                  <c:v>2015</c:v>
                </c:pt>
                <c:pt idx="7">
                  <c:v>2016</c:v>
                </c:pt>
              </c:numCache>
            </c:numRef>
          </c:xVal>
          <c:yVal>
            <c:numRef>
              <c:f>'Evoucion historica'!$Y$20:$Y$27</c:f>
              <c:numCache>
                <c:formatCode>General</c:formatCode>
                <c:ptCount val="8"/>
                <c:pt idx="0">
                  <c:v>8.0413913825402776</c:v>
                </c:pt>
                <c:pt idx="1">
                  <c:v>7.9970806346749219</c:v>
                </c:pt>
                <c:pt idx="2">
                  <c:v>7.4866742329545461</c:v>
                </c:pt>
                <c:pt idx="3">
                  <c:v>6.6171740037712139</c:v>
                </c:pt>
                <c:pt idx="4">
                  <c:v>8.4651920634920632</c:v>
                </c:pt>
                <c:pt idx="5">
                  <c:v>11.547585615948844</c:v>
                </c:pt>
                <c:pt idx="6">
                  <c:v>8.1758195139652283</c:v>
                </c:pt>
                <c:pt idx="7">
                  <c:v>4.0946132516740166</c:v>
                </c:pt>
              </c:numCache>
            </c:numRef>
          </c:yVal>
          <c:smooth val="1"/>
        </c:ser>
        <c:dLbls>
          <c:showLegendKey val="0"/>
          <c:showVal val="0"/>
          <c:showCatName val="0"/>
          <c:showSerName val="0"/>
          <c:showPercent val="0"/>
          <c:showBubbleSize val="0"/>
        </c:dLbls>
        <c:axId val="141470528"/>
        <c:axId val="141471104"/>
      </c:scatterChart>
      <c:valAx>
        <c:axId val="141470528"/>
        <c:scaling>
          <c:orientation val="minMax"/>
          <c:max val="2018"/>
          <c:min val="2008"/>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Año</a:t>
                </a:r>
              </a:p>
            </c:rich>
          </c:tx>
          <c:layout>
            <c:manualLayout>
              <c:xMode val="edge"/>
              <c:yMode val="edge"/>
              <c:x val="0.52749539724256178"/>
              <c:y val="0.91510474837924649"/>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500" b="0" i="0" u="none" strike="noStrike" kern="1200" baseline="0">
                <a:solidFill>
                  <a:schemeClr val="tx1">
                    <a:lumMod val="65000"/>
                    <a:lumOff val="35000"/>
                  </a:schemeClr>
                </a:solidFill>
                <a:latin typeface="+mn-lt"/>
                <a:ea typeface="+mn-ea"/>
                <a:cs typeface="+mn-cs"/>
              </a:defRPr>
            </a:pPr>
            <a:endParaRPr lang="es-AR"/>
          </a:p>
        </c:txPr>
        <c:crossAx val="141471104"/>
        <c:crosses val="autoZero"/>
        <c:crossBetween val="midCat"/>
      </c:valAx>
      <c:valAx>
        <c:axId val="141471104"/>
        <c:scaling>
          <c:orientation val="minMax"/>
          <c:max val="12"/>
          <c:min val="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miles</a:t>
                </a:r>
                <a:r>
                  <a:rPr lang="en-US" sz="1600" baseline="0"/>
                  <a:t> U</a:t>
                </a:r>
                <a:r>
                  <a:rPr lang="en-US" sz="1600"/>
                  <a:t>SD/ año</a:t>
                </a:r>
              </a:p>
            </c:rich>
          </c:tx>
          <c:layout>
            <c:manualLayout>
              <c:xMode val="edge"/>
              <c:yMode val="edge"/>
              <c:x val="2.7362069530916945E-2"/>
              <c:y val="0.39686658954912513"/>
            </c:manualLayout>
          </c:layout>
          <c:overlay val="0"/>
          <c:spPr>
            <a:noFill/>
            <a:ln>
              <a:noFill/>
            </a:ln>
            <a:effectLst/>
          </c:sp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500" b="0" i="0" u="none" strike="noStrike" kern="1200" baseline="0">
                <a:solidFill>
                  <a:schemeClr val="tx1">
                    <a:lumMod val="65000"/>
                    <a:lumOff val="35000"/>
                  </a:schemeClr>
                </a:solidFill>
                <a:latin typeface="+mn-lt"/>
                <a:ea typeface="+mn-ea"/>
                <a:cs typeface="+mn-cs"/>
              </a:defRPr>
            </a:pPr>
            <a:endParaRPr lang="es-AR"/>
          </a:p>
        </c:txPr>
        <c:crossAx val="14147052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Porcentaje del presupuesto nacional</a:t>
            </a:r>
          </a:p>
        </c:rich>
      </c:tx>
      <c:layout>
        <c:manualLayout>
          <c:xMode val="edge"/>
          <c:yMode val="edge"/>
          <c:x val="0.24282047671149051"/>
          <c:y val="3.8188224345293717E-2"/>
        </c:manualLayout>
      </c:layout>
      <c:overlay val="0"/>
      <c:spPr>
        <a:noFill/>
        <a:ln>
          <a:noFill/>
        </a:ln>
        <a:effectLst/>
      </c:spPr>
    </c:title>
    <c:autoTitleDeleted val="0"/>
    <c:plotArea>
      <c:layout>
        <c:manualLayout>
          <c:layoutTarget val="inner"/>
          <c:xMode val="edge"/>
          <c:yMode val="edge"/>
          <c:x val="0.18141545755790311"/>
          <c:y val="0.13547268712872557"/>
          <c:w val="0.75485920138888885"/>
          <c:h val="0.70977699072929223"/>
        </c:manualLayout>
      </c:layout>
      <c:scatterChart>
        <c:scatterStyle val="lineMarker"/>
        <c:varyColors val="0"/>
        <c:ser>
          <c:idx val="0"/>
          <c:order val="0"/>
          <c:tx>
            <c:v>CONICET</c:v>
          </c:tx>
          <c:spPr>
            <a:ln w="19050" cap="rnd">
              <a:solidFill>
                <a:srgbClr val="FF5050"/>
              </a:solidFill>
              <a:round/>
            </a:ln>
            <a:effectLst/>
          </c:spPr>
          <c:marker>
            <c:symbol val="circle"/>
            <c:size val="5"/>
            <c:spPr>
              <a:solidFill>
                <a:srgbClr val="FF5050"/>
              </a:solidFill>
              <a:ln w="9525">
                <a:solidFill>
                  <a:srgbClr val="FF5050"/>
                </a:solidFill>
              </a:ln>
              <a:effectLst/>
            </c:spPr>
          </c:marker>
          <c:xVal>
            <c:numRef>
              <c:f>'Evoucion historica'!$A$7:$A$15</c:f>
              <c:numCache>
                <c:formatCode>General</c:formatCode>
                <c:ptCount val="9"/>
                <c:pt idx="0">
                  <c:v>2009</c:v>
                </c:pt>
                <c:pt idx="1">
                  <c:v>2010</c:v>
                </c:pt>
                <c:pt idx="2">
                  <c:v>2011</c:v>
                </c:pt>
                <c:pt idx="3">
                  <c:v>2012</c:v>
                </c:pt>
                <c:pt idx="4">
                  <c:v>2013</c:v>
                </c:pt>
                <c:pt idx="5">
                  <c:v>2014</c:v>
                </c:pt>
                <c:pt idx="6">
                  <c:v>2015</c:v>
                </c:pt>
                <c:pt idx="7">
                  <c:v>2016</c:v>
                </c:pt>
                <c:pt idx="8">
                  <c:v>2017</c:v>
                </c:pt>
              </c:numCache>
            </c:numRef>
          </c:xVal>
          <c:yVal>
            <c:numRef>
              <c:f>'Evoucion historica'!$P$7:$P$15</c:f>
              <c:numCache>
                <c:formatCode>0.000</c:formatCode>
                <c:ptCount val="9"/>
                <c:pt idx="0">
                  <c:v>0.41123424967729899</c:v>
                </c:pt>
                <c:pt idx="1">
                  <c:v>0.41121420215044191</c:v>
                </c:pt>
                <c:pt idx="2">
                  <c:v>0.38301465455136624</c:v>
                </c:pt>
                <c:pt idx="3">
                  <c:v>0.43938858339387393</c:v>
                </c:pt>
                <c:pt idx="4">
                  <c:v>0.43709807294618097</c:v>
                </c:pt>
                <c:pt idx="5">
                  <c:v>0.39445862131609782</c:v>
                </c:pt>
                <c:pt idx="6">
                  <c:v>0.42398934299108471</c:v>
                </c:pt>
                <c:pt idx="7">
                  <c:v>0.41463122577507217</c:v>
                </c:pt>
                <c:pt idx="8">
                  <c:v>0.42996000029395587</c:v>
                </c:pt>
              </c:numCache>
            </c:numRef>
          </c:yVal>
          <c:smooth val="0"/>
        </c:ser>
        <c:ser>
          <c:idx val="1"/>
          <c:order val="1"/>
          <c:tx>
            <c:v>MINCYT</c:v>
          </c:tx>
          <c:spPr>
            <a:ln w="19050" cap="rnd">
              <a:solidFill>
                <a:schemeClr val="accent3">
                  <a:lumMod val="75000"/>
                </a:schemeClr>
              </a:solidFill>
              <a:round/>
            </a:ln>
            <a:effectLst/>
          </c:spPr>
          <c:marker>
            <c:symbol val="circle"/>
            <c:size val="5"/>
            <c:spPr>
              <a:solidFill>
                <a:schemeClr val="bg2">
                  <a:lumMod val="50000"/>
                </a:schemeClr>
              </a:solidFill>
              <a:ln w="9525">
                <a:solidFill>
                  <a:schemeClr val="accent3">
                    <a:lumMod val="75000"/>
                  </a:schemeClr>
                </a:solidFill>
              </a:ln>
              <a:effectLst/>
            </c:spPr>
          </c:marker>
          <c:xVal>
            <c:numRef>
              <c:f>'Evoucion historica'!$A$20:$A$28</c:f>
              <c:numCache>
                <c:formatCode>General</c:formatCode>
                <c:ptCount val="9"/>
                <c:pt idx="0">
                  <c:v>2009</c:v>
                </c:pt>
                <c:pt idx="1">
                  <c:v>2010</c:v>
                </c:pt>
                <c:pt idx="2">
                  <c:v>2011</c:v>
                </c:pt>
                <c:pt idx="3">
                  <c:v>2012</c:v>
                </c:pt>
                <c:pt idx="4">
                  <c:v>2013</c:v>
                </c:pt>
                <c:pt idx="5">
                  <c:v>2014</c:v>
                </c:pt>
                <c:pt idx="6">
                  <c:v>2015</c:v>
                </c:pt>
                <c:pt idx="7">
                  <c:v>2016</c:v>
                </c:pt>
                <c:pt idx="8">
                  <c:v>2017</c:v>
                </c:pt>
              </c:numCache>
            </c:numRef>
          </c:xVal>
          <c:yVal>
            <c:numRef>
              <c:f>'Evoucion historica'!$P$20:$P$28</c:f>
              <c:numCache>
                <c:formatCode>0.000</c:formatCode>
                <c:ptCount val="9"/>
                <c:pt idx="0">
                  <c:v>0.29196941794684805</c:v>
                </c:pt>
                <c:pt idx="1">
                  <c:v>0.24605318036497018</c:v>
                </c:pt>
                <c:pt idx="2">
                  <c:v>0.21894180963834964</c:v>
                </c:pt>
                <c:pt idx="3">
                  <c:v>0.18967423308968276</c:v>
                </c:pt>
                <c:pt idx="4">
                  <c:v>0.20303977044834268</c:v>
                </c:pt>
                <c:pt idx="5">
                  <c:v>0.23735768696211929</c:v>
                </c:pt>
                <c:pt idx="6">
                  <c:v>0.19554215847897449</c:v>
                </c:pt>
                <c:pt idx="7">
                  <c:v>0.18334999626732801</c:v>
                </c:pt>
                <c:pt idx="8">
                  <c:v>8.6880721644974152E-2</c:v>
                </c:pt>
              </c:numCache>
            </c:numRef>
          </c:yVal>
          <c:smooth val="0"/>
        </c:ser>
        <c:ser>
          <c:idx val="2"/>
          <c:order val="2"/>
          <c:tx>
            <c:v>CONAE</c:v>
          </c:tx>
          <c:spPr>
            <a:ln w="19050" cap="rnd">
              <a:solidFill>
                <a:srgbClr val="0070C0"/>
              </a:solidFill>
              <a:round/>
            </a:ln>
            <a:effectLst/>
          </c:spPr>
          <c:marker>
            <c:symbol val="circle"/>
            <c:size val="5"/>
            <c:spPr>
              <a:solidFill>
                <a:schemeClr val="accent1">
                  <a:lumMod val="60000"/>
                  <a:lumOff val="40000"/>
                </a:schemeClr>
              </a:solidFill>
              <a:ln w="9525">
                <a:solidFill>
                  <a:srgbClr val="0070C0"/>
                </a:solidFill>
              </a:ln>
              <a:effectLst/>
            </c:spPr>
          </c:marker>
          <c:xVal>
            <c:numRef>
              <c:f>'Evoucion historica'!$A$33:$A$41</c:f>
              <c:numCache>
                <c:formatCode>General</c:formatCode>
                <c:ptCount val="9"/>
                <c:pt idx="0">
                  <c:v>2009</c:v>
                </c:pt>
                <c:pt idx="1">
                  <c:v>2010</c:v>
                </c:pt>
                <c:pt idx="2">
                  <c:v>2011</c:v>
                </c:pt>
                <c:pt idx="3">
                  <c:v>2012</c:v>
                </c:pt>
                <c:pt idx="4">
                  <c:v>2013</c:v>
                </c:pt>
                <c:pt idx="5">
                  <c:v>2014</c:v>
                </c:pt>
                <c:pt idx="6">
                  <c:v>2015</c:v>
                </c:pt>
                <c:pt idx="7">
                  <c:v>2016</c:v>
                </c:pt>
                <c:pt idx="8">
                  <c:v>2017</c:v>
                </c:pt>
              </c:numCache>
            </c:numRef>
          </c:xVal>
          <c:yVal>
            <c:numRef>
              <c:f>'Evoucion historica'!$P$33:$P$41</c:f>
              <c:numCache>
                <c:formatCode>0.00</c:formatCode>
                <c:ptCount val="9"/>
                <c:pt idx="0">
                  <c:v>9.4739130574384198E-2</c:v>
                </c:pt>
                <c:pt idx="1">
                  <c:v>0.11025195451470332</c:v>
                </c:pt>
                <c:pt idx="2">
                  <c:v>0.10288147377186499</c:v>
                </c:pt>
                <c:pt idx="3">
                  <c:v>0.11086893429750919</c:v>
                </c:pt>
                <c:pt idx="4">
                  <c:v>0.14504420768903153</c:v>
                </c:pt>
                <c:pt idx="5">
                  <c:v>0.11645615931265867</c:v>
                </c:pt>
                <c:pt idx="6">
                  <c:v>0.12300192051252348</c:v>
                </c:pt>
                <c:pt idx="7">
                  <c:v>0.11224551607636137</c:v>
                </c:pt>
                <c:pt idx="8">
                  <c:v>7.3635359987052409E-2</c:v>
                </c:pt>
              </c:numCache>
            </c:numRef>
          </c:yVal>
          <c:smooth val="0"/>
        </c:ser>
        <c:dLbls>
          <c:showLegendKey val="0"/>
          <c:showVal val="0"/>
          <c:showCatName val="0"/>
          <c:showSerName val="0"/>
          <c:showPercent val="0"/>
          <c:showBubbleSize val="0"/>
        </c:dLbls>
        <c:axId val="141472832"/>
        <c:axId val="141473408"/>
      </c:scatterChart>
      <c:valAx>
        <c:axId val="141472832"/>
        <c:scaling>
          <c:orientation val="minMax"/>
          <c:max val="2018"/>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Año</a:t>
                </a:r>
              </a:p>
            </c:rich>
          </c:tx>
          <c:layout>
            <c:manualLayout>
              <c:xMode val="edge"/>
              <c:yMode val="edge"/>
              <c:x val="0.52227916469535973"/>
              <c:y val="0.91986887186639799"/>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500" b="0" i="0" u="none" strike="noStrike" kern="1200" baseline="0">
                <a:solidFill>
                  <a:schemeClr val="tx1">
                    <a:lumMod val="65000"/>
                    <a:lumOff val="35000"/>
                  </a:schemeClr>
                </a:solidFill>
                <a:latin typeface="+mn-lt"/>
                <a:ea typeface="+mn-ea"/>
                <a:cs typeface="+mn-cs"/>
              </a:defRPr>
            </a:pPr>
            <a:endParaRPr lang="es-AR"/>
          </a:p>
        </c:txPr>
        <c:crossAx val="141473408"/>
        <c:crosses val="autoZero"/>
        <c:crossBetween val="midCat"/>
      </c:valAx>
      <c:valAx>
        <c:axId val="141473408"/>
        <c:scaling>
          <c:orientation val="minMax"/>
          <c:max val="0.5"/>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a:t>
                </a:r>
              </a:p>
            </c:rich>
          </c:tx>
          <c:layout>
            <c:manualLayout>
              <c:xMode val="edge"/>
              <c:yMode val="edge"/>
              <c:x val="9.9558718806830385E-3"/>
              <c:y val="0.46874729844623542"/>
            </c:manualLayout>
          </c:layout>
          <c:overlay val="0"/>
          <c:spPr>
            <a:noFill/>
            <a:ln>
              <a:noFill/>
            </a:ln>
            <a:effectLst/>
          </c:spPr>
        </c:title>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500" b="0" i="0" u="none" strike="noStrike" kern="1200" baseline="0">
                <a:solidFill>
                  <a:schemeClr val="tx1">
                    <a:lumMod val="65000"/>
                    <a:lumOff val="35000"/>
                  </a:schemeClr>
                </a:solidFill>
                <a:latin typeface="+mn-lt"/>
                <a:ea typeface="+mn-ea"/>
                <a:cs typeface="+mn-cs"/>
              </a:defRPr>
            </a:pPr>
            <a:endParaRPr lang="es-AR"/>
          </a:p>
        </c:txPr>
        <c:crossAx val="141472832"/>
        <c:crosses val="autoZero"/>
        <c:crossBetween val="midCat"/>
      </c:valAx>
      <c:spPr>
        <a:noFill/>
        <a:ln>
          <a:noFill/>
        </a:ln>
        <a:effectLst/>
      </c:spPr>
    </c:plotArea>
    <c:legend>
      <c:legendPos val="r"/>
      <c:layout>
        <c:manualLayout>
          <c:xMode val="edge"/>
          <c:yMode val="edge"/>
          <c:x val="0.68434911241062324"/>
          <c:y val="0.3049002708507329"/>
          <c:w val="0.22181261363468693"/>
          <c:h val="0.20034435143467502"/>
        </c:manualLayout>
      </c:layout>
      <c:overlay val="0"/>
      <c:spPr>
        <a:solidFill>
          <a:schemeClr val="bg1"/>
        </a:solidFill>
        <a:ln>
          <a:noFill/>
        </a:ln>
        <a:effectLst/>
      </c:spPr>
      <c:txPr>
        <a:bodyPr rot="0" spcFirstLastPara="1" vertOverflow="ellipsis" vert="horz" wrap="square" anchor="ctr" anchorCtr="1"/>
        <a:lstStyle/>
        <a:p>
          <a:pPr>
            <a:defRPr sz="15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Presupuestos totales</a:t>
            </a:r>
          </a:p>
        </c:rich>
      </c:tx>
      <c:layout>
        <c:manualLayout>
          <c:xMode val="edge"/>
          <c:yMode val="edge"/>
          <c:x val="0.35870899811605622"/>
          <c:y val="3.3441909822705215E-2"/>
        </c:manualLayout>
      </c:layout>
      <c:overlay val="0"/>
      <c:spPr>
        <a:noFill/>
        <a:ln>
          <a:noFill/>
        </a:ln>
        <a:effectLst/>
      </c:spPr>
    </c:title>
    <c:autoTitleDeleted val="0"/>
    <c:plotArea>
      <c:layout>
        <c:manualLayout>
          <c:layoutTarget val="inner"/>
          <c:xMode val="edge"/>
          <c:yMode val="edge"/>
          <c:x val="0.19246683519189686"/>
          <c:y val="0.13547268712872557"/>
          <c:w val="0.74380782902665799"/>
          <c:h val="0.70977699072929223"/>
        </c:manualLayout>
      </c:layout>
      <c:scatterChart>
        <c:scatterStyle val="lineMarker"/>
        <c:varyColors val="0"/>
        <c:ser>
          <c:idx val="0"/>
          <c:order val="0"/>
          <c:tx>
            <c:v>MINCYT + CONICET + CONAE</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'Evoucion historica'!$A$49:$A$57</c:f>
              <c:numCache>
                <c:formatCode>General</c:formatCode>
                <c:ptCount val="9"/>
                <c:pt idx="0">
                  <c:v>2009</c:v>
                </c:pt>
                <c:pt idx="1">
                  <c:v>2010</c:v>
                </c:pt>
                <c:pt idx="2">
                  <c:v>2011</c:v>
                </c:pt>
                <c:pt idx="3">
                  <c:v>2012</c:v>
                </c:pt>
                <c:pt idx="4">
                  <c:v>2013</c:v>
                </c:pt>
                <c:pt idx="5">
                  <c:v>2014</c:v>
                </c:pt>
                <c:pt idx="6">
                  <c:v>2015</c:v>
                </c:pt>
                <c:pt idx="7">
                  <c:v>2016</c:v>
                </c:pt>
                <c:pt idx="8">
                  <c:v>2017</c:v>
                </c:pt>
              </c:numCache>
            </c:numRef>
          </c:xVal>
          <c:yVal>
            <c:numRef>
              <c:f>'Evoucion historica'!$P$49:$P$57</c:f>
              <c:numCache>
                <c:formatCode>[$$-540A]#,##0.00</c:formatCode>
                <c:ptCount val="9"/>
                <c:pt idx="0">
                  <c:v>620.54192823529411</c:v>
                </c:pt>
                <c:pt idx="1">
                  <c:v>690.24953263157886</c:v>
                </c:pt>
                <c:pt idx="2">
                  <c:v>826.40729025000007</c:v>
                </c:pt>
                <c:pt idx="3">
                  <c:v>1012.8231990697676</c:v>
                </c:pt>
                <c:pt idx="4">
                  <c:v>1250.1216491836733</c:v>
                </c:pt>
                <c:pt idx="5">
                  <c:v>1340.8575607692308</c:v>
                </c:pt>
                <c:pt idx="6">
                  <c:v>1294.6640662790699</c:v>
                </c:pt>
                <c:pt idx="7">
                  <c:v>906.88808715384607</c:v>
                </c:pt>
                <c:pt idx="8">
                  <c:v>775.36722222222227</c:v>
                </c:pt>
              </c:numCache>
            </c:numRef>
          </c:yVal>
          <c:smooth val="0"/>
        </c:ser>
        <c:dLbls>
          <c:showLegendKey val="0"/>
          <c:showVal val="0"/>
          <c:showCatName val="0"/>
          <c:showSerName val="0"/>
          <c:showPercent val="0"/>
          <c:showBubbleSize val="0"/>
        </c:dLbls>
        <c:axId val="142131200"/>
        <c:axId val="142131776"/>
      </c:scatterChart>
      <c:valAx>
        <c:axId val="142131200"/>
        <c:scaling>
          <c:orientation val="minMax"/>
          <c:max val="2018"/>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Año</a:t>
                </a:r>
              </a:p>
            </c:rich>
          </c:tx>
          <c:layout>
            <c:manualLayout>
              <c:xMode val="edge"/>
              <c:yMode val="edge"/>
              <c:x val="0.52227916469535973"/>
              <c:y val="0.91986887186639799"/>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500" b="0" i="0" u="none" strike="noStrike" kern="1200" baseline="0">
                <a:solidFill>
                  <a:schemeClr val="tx1">
                    <a:lumMod val="65000"/>
                    <a:lumOff val="35000"/>
                  </a:schemeClr>
                </a:solidFill>
                <a:latin typeface="+mn-lt"/>
                <a:ea typeface="+mn-ea"/>
                <a:cs typeface="+mn-cs"/>
              </a:defRPr>
            </a:pPr>
            <a:endParaRPr lang="es-AR"/>
          </a:p>
        </c:txPr>
        <c:crossAx val="142131776"/>
        <c:crosses val="autoZero"/>
        <c:crossBetween val="midCat"/>
      </c:valAx>
      <c:valAx>
        <c:axId val="142131776"/>
        <c:scaling>
          <c:orientation val="minMax"/>
          <c:min val="4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Millones</a:t>
                </a:r>
                <a:r>
                  <a:rPr lang="en-US" sz="1600" baseline="0"/>
                  <a:t> USD</a:t>
                </a:r>
                <a:endParaRPr lang="en-US" sz="1600"/>
              </a:p>
            </c:rich>
          </c:tx>
          <c:layout>
            <c:manualLayout>
              <c:xMode val="edge"/>
              <c:yMode val="edge"/>
              <c:x val="1.4366424814639588E-2"/>
              <c:y val="0.35418263447000331"/>
            </c:manualLayout>
          </c:layout>
          <c:overlay val="0"/>
          <c:spPr>
            <a:noFill/>
            <a:ln>
              <a:noFill/>
            </a:ln>
            <a:effectLst/>
          </c:spPr>
        </c:title>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500" b="0" i="0" u="none" strike="noStrike" kern="1200" baseline="0">
                <a:solidFill>
                  <a:schemeClr val="tx1">
                    <a:lumMod val="65000"/>
                    <a:lumOff val="35000"/>
                  </a:schemeClr>
                </a:solidFill>
                <a:latin typeface="+mn-lt"/>
                <a:ea typeface="+mn-ea"/>
                <a:cs typeface="+mn-cs"/>
              </a:defRPr>
            </a:pPr>
            <a:endParaRPr lang="es-AR"/>
          </a:p>
        </c:txPr>
        <c:crossAx val="142131200"/>
        <c:crosses val="autoZero"/>
        <c:crossBetween val="midCat"/>
      </c:valAx>
      <c:spPr>
        <a:noFill/>
        <a:ln>
          <a:noFill/>
        </a:ln>
        <a:effectLst/>
      </c:spPr>
    </c:plotArea>
    <c:legend>
      <c:legendPos val="r"/>
      <c:layout>
        <c:manualLayout>
          <c:xMode val="edge"/>
          <c:yMode val="edge"/>
          <c:x val="0.42682527182307461"/>
          <c:y val="0.65612970645978064"/>
          <c:w val="0.38942641959301594"/>
          <c:h val="0.10093174652913227"/>
        </c:manualLayout>
      </c:layout>
      <c:overlay val="0"/>
      <c:spPr>
        <a:solidFill>
          <a:schemeClr val="bg1"/>
        </a:solidFill>
        <a:ln>
          <a:noFill/>
        </a:ln>
        <a:effectLst/>
      </c:spPr>
      <c:txPr>
        <a:bodyPr rot="0" spcFirstLastPara="1" vertOverflow="ellipsis" vert="horz" wrap="square" anchor="ctr" anchorCtr="1"/>
        <a:lstStyle/>
        <a:p>
          <a:pPr>
            <a:defRPr sz="15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Porcentaje del prsupuesto nacional</a:t>
            </a:r>
          </a:p>
        </c:rich>
      </c:tx>
      <c:layout>
        <c:manualLayout>
          <c:xMode val="edge"/>
          <c:yMode val="edge"/>
          <c:x val="0.28095197901121233"/>
          <c:y val="3.3441909822705215E-2"/>
        </c:manualLayout>
      </c:layout>
      <c:overlay val="0"/>
      <c:spPr>
        <a:noFill/>
        <a:ln>
          <a:noFill/>
        </a:ln>
        <a:effectLst/>
      </c:spPr>
    </c:title>
    <c:autoTitleDeleted val="0"/>
    <c:plotArea>
      <c:layout>
        <c:manualLayout>
          <c:layoutTarget val="inner"/>
          <c:xMode val="edge"/>
          <c:yMode val="edge"/>
          <c:x val="0.19246683519189686"/>
          <c:y val="0.13547268712872557"/>
          <c:w val="0.74380782902665799"/>
          <c:h val="0.70977699072929223"/>
        </c:manualLayout>
      </c:layout>
      <c:scatterChart>
        <c:scatterStyle val="lineMarker"/>
        <c:varyColors val="0"/>
        <c:ser>
          <c:idx val="0"/>
          <c:order val="0"/>
          <c:tx>
            <c:v>MINCYT + CONICET + CONAE</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'Evoucion historica'!$A$33:$A$41</c:f>
              <c:numCache>
                <c:formatCode>General</c:formatCode>
                <c:ptCount val="9"/>
                <c:pt idx="0">
                  <c:v>2009</c:v>
                </c:pt>
                <c:pt idx="1">
                  <c:v>2010</c:v>
                </c:pt>
                <c:pt idx="2">
                  <c:v>2011</c:v>
                </c:pt>
                <c:pt idx="3">
                  <c:v>2012</c:v>
                </c:pt>
                <c:pt idx="4">
                  <c:v>2013</c:v>
                </c:pt>
                <c:pt idx="5">
                  <c:v>2014</c:v>
                </c:pt>
                <c:pt idx="6">
                  <c:v>2015</c:v>
                </c:pt>
                <c:pt idx="7">
                  <c:v>2016</c:v>
                </c:pt>
                <c:pt idx="8">
                  <c:v>2017</c:v>
                </c:pt>
              </c:numCache>
            </c:numRef>
          </c:xVal>
          <c:yVal>
            <c:numRef>
              <c:f>'Evoucion historica'!$T$33:$T$41</c:f>
              <c:numCache>
                <c:formatCode>General</c:formatCode>
                <c:ptCount val="9"/>
                <c:pt idx="0">
                  <c:v>0.7979427981985312</c:v>
                </c:pt>
                <c:pt idx="1">
                  <c:v>0.76751933703011532</c:v>
                </c:pt>
                <c:pt idx="2">
                  <c:v>0.7048379379615809</c:v>
                </c:pt>
                <c:pt idx="3">
                  <c:v>0.73993175078106599</c:v>
                </c:pt>
                <c:pt idx="4">
                  <c:v>0.78518205108355521</c:v>
                </c:pt>
                <c:pt idx="5">
                  <c:v>0.74827246759087584</c:v>
                </c:pt>
                <c:pt idx="6">
                  <c:v>0.74253342198258276</c:v>
                </c:pt>
                <c:pt idx="7">
                  <c:v>0.71022673811876158</c:v>
                </c:pt>
                <c:pt idx="8">
                  <c:v>0.59047608192598244</c:v>
                </c:pt>
              </c:numCache>
            </c:numRef>
          </c:yVal>
          <c:smooth val="0"/>
        </c:ser>
        <c:dLbls>
          <c:showLegendKey val="0"/>
          <c:showVal val="0"/>
          <c:showCatName val="0"/>
          <c:showSerName val="0"/>
          <c:showPercent val="0"/>
          <c:showBubbleSize val="0"/>
        </c:dLbls>
        <c:axId val="142133504"/>
        <c:axId val="142134080"/>
      </c:scatterChart>
      <c:valAx>
        <c:axId val="142133504"/>
        <c:scaling>
          <c:orientation val="minMax"/>
          <c:max val="2018"/>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Año</a:t>
                </a:r>
              </a:p>
            </c:rich>
          </c:tx>
          <c:layout>
            <c:manualLayout>
              <c:xMode val="edge"/>
              <c:yMode val="edge"/>
              <c:x val="0.52227916469535973"/>
              <c:y val="0.91986887186639799"/>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500" b="0" i="0" u="none" strike="noStrike" kern="1200" baseline="0">
                <a:solidFill>
                  <a:schemeClr val="tx1">
                    <a:lumMod val="65000"/>
                    <a:lumOff val="35000"/>
                  </a:schemeClr>
                </a:solidFill>
                <a:latin typeface="+mn-lt"/>
                <a:ea typeface="+mn-ea"/>
                <a:cs typeface="+mn-cs"/>
              </a:defRPr>
            </a:pPr>
            <a:endParaRPr lang="es-AR"/>
          </a:p>
        </c:txPr>
        <c:crossAx val="142134080"/>
        <c:crosses val="autoZero"/>
        <c:crossBetween val="midCat"/>
      </c:valAx>
      <c:valAx>
        <c:axId val="142134080"/>
        <c:scaling>
          <c:orientation val="minMax"/>
          <c:max val="0.82000000000000006"/>
          <c:min val="0.5500000000000000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a:t>
                </a:r>
              </a:p>
            </c:rich>
          </c:tx>
          <c:layout>
            <c:manualLayout>
              <c:xMode val="edge"/>
              <c:yMode val="edge"/>
              <c:x val="2.5417665562985942E-2"/>
              <c:y val="0.48556148364713181"/>
            </c:manualLayout>
          </c:layout>
          <c:overlay val="0"/>
          <c:spPr>
            <a:noFill/>
            <a:ln>
              <a:noFill/>
            </a:ln>
            <a:effectLst/>
          </c:spPr>
        </c:title>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500" b="0" i="0" u="none" strike="noStrike" kern="1200" baseline="0">
                <a:solidFill>
                  <a:schemeClr val="tx1">
                    <a:lumMod val="65000"/>
                    <a:lumOff val="35000"/>
                  </a:schemeClr>
                </a:solidFill>
                <a:latin typeface="+mn-lt"/>
                <a:ea typeface="+mn-ea"/>
                <a:cs typeface="+mn-cs"/>
              </a:defRPr>
            </a:pPr>
            <a:endParaRPr lang="es-AR"/>
          </a:p>
        </c:txPr>
        <c:crossAx val="142133504"/>
        <c:crosses val="autoZero"/>
        <c:crossBetween val="midCat"/>
        <c:majorUnit val="5.000000000000001E-2"/>
      </c:valAx>
      <c:spPr>
        <a:noFill/>
        <a:ln>
          <a:noFill/>
        </a:ln>
        <a:effectLst/>
      </c:spPr>
    </c:plotArea>
    <c:legend>
      <c:legendPos val="r"/>
      <c:layout>
        <c:manualLayout>
          <c:xMode val="edge"/>
          <c:yMode val="edge"/>
          <c:x val="0.24337352123461409"/>
          <c:y val="0.61313296525915961"/>
          <c:w val="0.45573428125149562"/>
          <c:h val="0.10093174652913227"/>
        </c:manualLayout>
      </c:layout>
      <c:overlay val="0"/>
      <c:spPr>
        <a:solidFill>
          <a:schemeClr val="bg1"/>
        </a:solidFill>
        <a:ln>
          <a:noFill/>
        </a:ln>
        <a:effectLst/>
      </c:spPr>
      <c:txPr>
        <a:bodyPr rot="0" spcFirstLastPara="1" vertOverflow="ellipsis" vert="horz" wrap="square" anchor="ctr" anchorCtr="1"/>
        <a:lstStyle/>
        <a:p>
          <a:pPr>
            <a:defRPr sz="15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50416666666664"/>
          <c:y val="5.1624494949494948E-2"/>
          <c:w val="0.68985396825396827"/>
          <c:h val="0.76296907331028063"/>
        </c:manualLayout>
      </c:layout>
      <c:scatterChart>
        <c:scatterStyle val="smoothMarker"/>
        <c:varyColors val="0"/>
        <c:ser>
          <c:idx val="0"/>
          <c:order val="0"/>
          <c:tx>
            <c:v>AR$/USD</c:v>
          </c:tx>
          <c:spPr>
            <a:ln w="19050" cap="rnd">
              <a:solidFill>
                <a:sysClr val="windowText" lastClr="000000"/>
              </a:solidFill>
              <a:round/>
            </a:ln>
            <a:effectLst/>
          </c:spPr>
          <c:marker>
            <c:symbol val="circle"/>
            <c:size val="5"/>
            <c:spPr>
              <a:solidFill>
                <a:schemeClr val="tx1">
                  <a:lumMod val="50000"/>
                  <a:lumOff val="50000"/>
                </a:schemeClr>
              </a:solidFill>
              <a:ln w="9525">
                <a:solidFill>
                  <a:sysClr val="windowText" lastClr="000000"/>
                </a:solidFill>
              </a:ln>
              <a:effectLst/>
            </c:spPr>
          </c:marker>
          <c:xVal>
            <c:numRef>
              <c:f>Referencias!$A$8:$A$172</c:f>
              <c:numCache>
                <c:formatCode>mmm\-yy</c:formatCode>
                <c:ptCount val="165"/>
                <c:pt idx="0">
                  <c:v>42583</c:v>
                </c:pt>
                <c:pt idx="1">
                  <c:v>42552</c:v>
                </c:pt>
                <c:pt idx="2">
                  <c:v>42522</c:v>
                </c:pt>
                <c:pt idx="3">
                  <c:v>42491</c:v>
                </c:pt>
                <c:pt idx="4">
                  <c:v>42461</c:v>
                </c:pt>
                <c:pt idx="5">
                  <c:v>42430</c:v>
                </c:pt>
                <c:pt idx="6">
                  <c:v>42401</c:v>
                </c:pt>
                <c:pt idx="7">
                  <c:v>42370</c:v>
                </c:pt>
                <c:pt idx="8">
                  <c:v>42339</c:v>
                </c:pt>
                <c:pt idx="9">
                  <c:v>42309</c:v>
                </c:pt>
                <c:pt idx="10">
                  <c:v>42278</c:v>
                </c:pt>
                <c:pt idx="11">
                  <c:v>42248</c:v>
                </c:pt>
                <c:pt idx="12">
                  <c:v>42217</c:v>
                </c:pt>
                <c:pt idx="13">
                  <c:v>42186</c:v>
                </c:pt>
                <c:pt idx="14">
                  <c:v>42156</c:v>
                </c:pt>
                <c:pt idx="15">
                  <c:v>42125</c:v>
                </c:pt>
                <c:pt idx="16">
                  <c:v>42095</c:v>
                </c:pt>
                <c:pt idx="17">
                  <c:v>42064</c:v>
                </c:pt>
                <c:pt idx="18">
                  <c:v>42036</c:v>
                </c:pt>
                <c:pt idx="19">
                  <c:v>42005</c:v>
                </c:pt>
                <c:pt idx="20">
                  <c:v>41974</c:v>
                </c:pt>
                <c:pt idx="21">
                  <c:v>41944</c:v>
                </c:pt>
                <c:pt idx="22">
                  <c:v>41913</c:v>
                </c:pt>
                <c:pt idx="23">
                  <c:v>41883</c:v>
                </c:pt>
                <c:pt idx="24">
                  <c:v>41852</c:v>
                </c:pt>
                <c:pt idx="25">
                  <c:v>41821</c:v>
                </c:pt>
                <c:pt idx="26">
                  <c:v>41791</c:v>
                </c:pt>
                <c:pt idx="27">
                  <c:v>41760</c:v>
                </c:pt>
                <c:pt idx="28">
                  <c:v>41730</c:v>
                </c:pt>
                <c:pt idx="29">
                  <c:v>41699</c:v>
                </c:pt>
                <c:pt idx="30">
                  <c:v>41671</c:v>
                </c:pt>
                <c:pt idx="31">
                  <c:v>41640</c:v>
                </c:pt>
                <c:pt idx="32">
                  <c:v>41609</c:v>
                </c:pt>
                <c:pt idx="33">
                  <c:v>41579</c:v>
                </c:pt>
                <c:pt idx="34">
                  <c:v>41548</c:v>
                </c:pt>
                <c:pt idx="35">
                  <c:v>41518</c:v>
                </c:pt>
                <c:pt idx="36">
                  <c:v>41487</c:v>
                </c:pt>
                <c:pt idx="37">
                  <c:v>41456</c:v>
                </c:pt>
                <c:pt idx="38">
                  <c:v>41426</c:v>
                </c:pt>
                <c:pt idx="39">
                  <c:v>41395</c:v>
                </c:pt>
                <c:pt idx="40">
                  <c:v>41365</c:v>
                </c:pt>
                <c:pt idx="41">
                  <c:v>41334</c:v>
                </c:pt>
                <c:pt idx="42">
                  <c:v>41306</c:v>
                </c:pt>
                <c:pt idx="43">
                  <c:v>41275</c:v>
                </c:pt>
                <c:pt idx="44">
                  <c:v>41244</c:v>
                </c:pt>
                <c:pt idx="45">
                  <c:v>41214</c:v>
                </c:pt>
                <c:pt idx="46">
                  <c:v>41183</c:v>
                </c:pt>
                <c:pt idx="47">
                  <c:v>41153</c:v>
                </c:pt>
                <c:pt idx="48">
                  <c:v>41122</c:v>
                </c:pt>
                <c:pt idx="49">
                  <c:v>41091</c:v>
                </c:pt>
                <c:pt idx="50">
                  <c:v>41061</c:v>
                </c:pt>
                <c:pt idx="51">
                  <c:v>41030</c:v>
                </c:pt>
                <c:pt idx="52">
                  <c:v>41000</c:v>
                </c:pt>
                <c:pt idx="53">
                  <c:v>40969</c:v>
                </c:pt>
                <c:pt idx="54">
                  <c:v>40940</c:v>
                </c:pt>
                <c:pt idx="55">
                  <c:v>40909</c:v>
                </c:pt>
                <c:pt idx="56">
                  <c:v>40878</c:v>
                </c:pt>
                <c:pt idx="57">
                  <c:v>40848</c:v>
                </c:pt>
                <c:pt idx="58">
                  <c:v>40817</c:v>
                </c:pt>
                <c:pt idx="59">
                  <c:v>40787</c:v>
                </c:pt>
                <c:pt idx="60">
                  <c:v>40756</c:v>
                </c:pt>
                <c:pt idx="61">
                  <c:v>40725</c:v>
                </c:pt>
                <c:pt idx="62">
                  <c:v>40695</c:v>
                </c:pt>
                <c:pt idx="63">
                  <c:v>40664</c:v>
                </c:pt>
                <c:pt idx="64">
                  <c:v>40634</c:v>
                </c:pt>
                <c:pt idx="65">
                  <c:v>40603</c:v>
                </c:pt>
                <c:pt idx="66">
                  <c:v>40575</c:v>
                </c:pt>
                <c:pt idx="67">
                  <c:v>40544</c:v>
                </c:pt>
                <c:pt idx="68">
                  <c:v>40513</c:v>
                </c:pt>
                <c:pt idx="69">
                  <c:v>40483</c:v>
                </c:pt>
                <c:pt idx="70">
                  <c:v>40452</c:v>
                </c:pt>
                <c:pt idx="71">
                  <c:v>40422</c:v>
                </c:pt>
                <c:pt idx="72">
                  <c:v>40391</c:v>
                </c:pt>
                <c:pt idx="73">
                  <c:v>40360</c:v>
                </c:pt>
                <c:pt idx="74">
                  <c:v>40330</c:v>
                </c:pt>
                <c:pt idx="75">
                  <c:v>40299</c:v>
                </c:pt>
                <c:pt idx="76">
                  <c:v>40269</c:v>
                </c:pt>
                <c:pt idx="77">
                  <c:v>40238</c:v>
                </c:pt>
                <c:pt idx="78">
                  <c:v>40210</c:v>
                </c:pt>
                <c:pt idx="79">
                  <c:v>40179</c:v>
                </c:pt>
                <c:pt idx="80">
                  <c:v>40148</c:v>
                </c:pt>
                <c:pt idx="81">
                  <c:v>40118</c:v>
                </c:pt>
                <c:pt idx="82">
                  <c:v>40087</c:v>
                </c:pt>
                <c:pt idx="83">
                  <c:v>40057</c:v>
                </c:pt>
                <c:pt idx="84">
                  <c:v>40026</c:v>
                </c:pt>
                <c:pt idx="85">
                  <c:v>39995</c:v>
                </c:pt>
                <c:pt idx="86">
                  <c:v>39965</c:v>
                </c:pt>
                <c:pt idx="87">
                  <c:v>39934</c:v>
                </c:pt>
                <c:pt idx="88">
                  <c:v>39904</c:v>
                </c:pt>
                <c:pt idx="89">
                  <c:v>39873</c:v>
                </c:pt>
                <c:pt idx="90">
                  <c:v>39845</c:v>
                </c:pt>
                <c:pt idx="91">
                  <c:v>39814</c:v>
                </c:pt>
                <c:pt idx="92">
                  <c:v>39783</c:v>
                </c:pt>
                <c:pt idx="93">
                  <c:v>39753</c:v>
                </c:pt>
                <c:pt idx="94">
                  <c:v>39722</c:v>
                </c:pt>
                <c:pt idx="95">
                  <c:v>39692</c:v>
                </c:pt>
                <c:pt idx="96">
                  <c:v>39661</c:v>
                </c:pt>
                <c:pt idx="97">
                  <c:v>39630</c:v>
                </c:pt>
                <c:pt idx="98">
                  <c:v>39600</c:v>
                </c:pt>
                <c:pt idx="99">
                  <c:v>39569</c:v>
                </c:pt>
                <c:pt idx="100">
                  <c:v>39539</c:v>
                </c:pt>
                <c:pt idx="101">
                  <c:v>39508</c:v>
                </c:pt>
                <c:pt idx="102">
                  <c:v>39479</c:v>
                </c:pt>
                <c:pt idx="103">
                  <c:v>39448</c:v>
                </c:pt>
                <c:pt idx="104">
                  <c:v>39417</c:v>
                </c:pt>
                <c:pt idx="105">
                  <c:v>39387</c:v>
                </c:pt>
                <c:pt idx="106">
                  <c:v>39356</c:v>
                </c:pt>
                <c:pt idx="107">
                  <c:v>39326</c:v>
                </c:pt>
                <c:pt idx="108">
                  <c:v>39295</c:v>
                </c:pt>
                <c:pt idx="109">
                  <c:v>39264</c:v>
                </c:pt>
                <c:pt idx="110">
                  <c:v>39234</c:v>
                </c:pt>
                <c:pt idx="111">
                  <c:v>39203</c:v>
                </c:pt>
                <c:pt idx="112">
                  <c:v>39173</c:v>
                </c:pt>
                <c:pt idx="113">
                  <c:v>39142</c:v>
                </c:pt>
                <c:pt idx="114">
                  <c:v>39114</c:v>
                </c:pt>
                <c:pt idx="115">
                  <c:v>39083</c:v>
                </c:pt>
                <c:pt idx="116">
                  <c:v>39052</c:v>
                </c:pt>
                <c:pt idx="117">
                  <c:v>39022</c:v>
                </c:pt>
                <c:pt idx="118">
                  <c:v>38991</c:v>
                </c:pt>
                <c:pt idx="119">
                  <c:v>38961</c:v>
                </c:pt>
                <c:pt idx="120">
                  <c:v>38930</c:v>
                </c:pt>
                <c:pt idx="121">
                  <c:v>38899</c:v>
                </c:pt>
                <c:pt idx="122">
                  <c:v>38869</c:v>
                </c:pt>
                <c:pt idx="123">
                  <c:v>38838</c:v>
                </c:pt>
                <c:pt idx="124">
                  <c:v>38808</c:v>
                </c:pt>
                <c:pt idx="125">
                  <c:v>38777</c:v>
                </c:pt>
                <c:pt idx="126">
                  <c:v>38749</c:v>
                </c:pt>
                <c:pt idx="127">
                  <c:v>38718</c:v>
                </c:pt>
                <c:pt idx="128">
                  <c:v>38687</c:v>
                </c:pt>
                <c:pt idx="129">
                  <c:v>38657</c:v>
                </c:pt>
                <c:pt idx="130">
                  <c:v>38626</c:v>
                </c:pt>
                <c:pt idx="131">
                  <c:v>38596</c:v>
                </c:pt>
                <c:pt idx="132">
                  <c:v>38565</c:v>
                </c:pt>
                <c:pt idx="133">
                  <c:v>38534</c:v>
                </c:pt>
                <c:pt idx="134">
                  <c:v>38504</c:v>
                </c:pt>
                <c:pt idx="135">
                  <c:v>38473</c:v>
                </c:pt>
                <c:pt idx="136">
                  <c:v>38443</c:v>
                </c:pt>
                <c:pt idx="137">
                  <c:v>38412</c:v>
                </c:pt>
                <c:pt idx="138">
                  <c:v>38384</c:v>
                </c:pt>
                <c:pt idx="139">
                  <c:v>38353</c:v>
                </c:pt>
                <c:pt idx="140">
                  <c:v>38322</c:v>
                </c:pt>
                <c:pt idx="141">
                  <c:v>38292</c:v>
                </c:pt>
                <c:pt idx="142">
                  <c:v>38261</c:v>
                </c:pt>
                <c:pt idx="143">
                  <c:v>38231</c:v>
                </c:pt>
                <c:pt idx="144">
                  <c:v>38200</c:v>
                </c:pt>
                <c:pt idx="145">
                  <c:v>38169</c:v>
                </c:pt>
                <c:pt idx="146">
                  <c:v>38139</c:v>
                </c:pt>
                <c:pt idx="147">
                  <c:v>38108</c:v>
                </c:pt>
                <c:pt idx="148">
                  <c:v>38078</c:v>
                </c:pt>
                <c:pt idx="149">
                  <c:v>38047</c:v>
                </c:pt>
                <c:pt idx="150">
                  <c:v>38018</c:v>
                </c:pt>
                <c:pt idx="151">
                  <c:v>37987</c:v>
                </c:pt>
                <c:pt idx="152">
                  <c:v>37956</c:v>
                </c:pt>
                <c:pt idx="153">
                  <c:v>37926</c:v>
                </c:pt>
                <c:pt idx="154">
                  <c:v>37895</c:v>
                </c:pt>
                <c:pt idx="155">
                  <c:v>37865</c:v>
                </c:pt>
                <c:pt idx="156">
                  <c:v>37834</c:v>
                </c:pt>
                <c:pt idx="157">
                  <c:v>37803</c:v>
                </c:pt>
                <c:pt idx="158">
                  <c:v>37773</c:v>
                </c:pt>
                <c:pt idx="159">
                  <c:v>37742</c:v>
                </c:pt>
                <c:pt idx="160">
                  <c:v>37712</c:v>
                </c:pt>
                <c:pt idx="161">
                  <c:v>37681</c:v>
                </c:pt>
                <c:pt idx="162">
                  <c:v>37653</c:v>
                </c:pt>
                <c:pt idx="163">
                  <c:v>37622</c:v>
                </c:pt>
                <c:pt idx="164">
                  <c:v>37591</c:v>
                </c:pt>
              </c:numCache>
            </c:numRef>
          </c:xVal>
          <c:yVal>
            <c:numRef>
              <c:f>Referencias!$B$8:$B$172</c:f>
              <c:numCache>
                <c:formatCode>General</c:formatCode>
                <c:ptCount val="165"/>
                <c:pt idx="0">
                  <c:v>15</c:v>
                </c:pt>
                <c:pt idx="1">
                  <c:v>15.000999999999999</c:v>
                </c:pt>
                <c:pt idx="2">
                  <c:v>15.038500000000001</c:v>
                </c:pt>
                <c:pt idx="3">
                  <c:v>13.9825</c:v>
                </c:pt>
                <c:pt idx="4">
                  <c:v>14.285</c:v>
                </c:pt>
                <c:pt idx="5">
                  <c:v>14.6975</c:v>
                </c:pt>
                <c:pt idx="6">
                  <c:v>15.8315</c:v>
                </c:pt>
                <c:pt idx="7">
                  <c:v>13.891</c:v>
                </c:pt>
                <c:pt idx="8">
                  <c:v>12.9399</c:v>
                </c:pt>
                <c:pt idx="9">
                  <c:v>9.6608999999999998</c:v>
                </c:pt>
                <c:pt idx="10">
                  <c:v>9.5181000000000004</c:v>
                </c:pt>
                <c:pt idx="11">
                  <c:v>9.4258000000000006</c:v>
                </c:pt>
                <c:pt idx="12">
                  <c:v>9.2987000000000002</c:v>
                </c:pt>
                <c:pt idx="13">
                  <c:v>9.1975999999999996</c:v>
                </c:pt>
                <c:pt idx="14">
                  <c:v>9.0986999999999991</c:v>
                </c:pt>
                <c:pt idx="15">
                  <c:v>9.0035000000000007</c:v>
                </c:pt>
                <c:pt idx="16">
                  <c:v>8.9220000000000006</c:v>
                </c:pt>
                <c:pt idx="17">
                  <c:v>8.8198000000000008</c:v>
                </c:pt>
                <c:pt idx="18">
                  <c:v>8.7215000000000007</c:v>
                </c:pt>
                <c:pt idx="19">
                  <c:v>8.6329999999999991</c:v>
                </c:pt>
                <c:pt idx="20">
                  <c:v>8.5504999999999995</c:v>
                </c:pt>
                <c:pt idx="21">
                  <c:v>8.5280000000000005</c:v>
                </c:pt>
                <c:pt idx="22">
                  <c:v>8.5030000000000001</c:v>
                </c:pt>
                <c:pt idx="23">
                  <c:v>8.4335000000000004</c:v>
                </c:pt>
                <c:pt idx="24">
                  <c:v>8.4013000000000009</c:v>
                </c:pt>
                <c:pt idx="25">
                  <c:v>8.2136999999999993</c:v>
                </c:pt>
                <c:pt idx="26">
                  <c:v>8.1315000000000008</c:v>
                </c:pt>
                <c:pt idx="27">
                  <c:v>8.0785</c:v>
                </c:pt>
                <c:pt idx="28">
                  <c:v>8.0007999999999999</c:v>
                </c:pt>
                <c:pt idx="29">
                  <c:v>8.0009999999999994</c:v>
                </c:pt>
                <c:pt idx="30">
                  <c:v>7.8855000000000004</c:v>
                </c:pt>
                <c:pt idx="31">
                  <c:v>8.0188000000000006</c:v>
                </c:pt>
                <c:pt idx="32">
                  <c:v>6.5179999999999998</c:v>
                </c:pt>
                <c:pt idx="33">
                  <c:v>6.1405000000000003</c:v>
                </c:pt>
                <c:pt idx="34">
                  <c:v>5.9081999999999999</c:v>
                </c:pt>
                <c:pt idx="35">
                  <c:v>5.7907999999999999</c:v>
                </c:pt>
                <c:pt idx="36">
                  <c:v>5.6711999999999998</c:v>
                </c:pt>
                <c:pt idx="37">
                  <c:v>5.5061999999999998</c:v>
                </c:pt>
                <c:pt idx="38">
                  <c:v>5.3863000000000003</c:v>
                </c:pt>
                <c:pt idx="39">
                  <c:v>5.2835000000000001</c:v>
                </c:pt>
                <c:pt idx="40">
                  <c:v>5.1885000000000003</c:v>
                </c:pt>
                <c:pt idx="41">
                  <c:v>5.1205999999999996</c:v>
                </c:pt>
                <c:pt idx="42">
                  <c:v>5.0220000000000002</c:v>
                </c:pt>
                <c:pt idx="43">
                  <c:v>4.9779999999999998</c:v>
                </c:pt>
                <c:pt idx="44">
                  <c:v>4.9234999999999998</c:v>
                </c:pt>
                <c:pt idx="45">
                  <c:v>4.8369999999999997</c:v>
                </c:pt>
                <c:pt idx="46">
                  <c:v>4.7645</c:v>
                </c:pt>
                <c:pt idx="47">
                  <c:v>4.7103999999999999</c:v>
                </c:pt>
                <c:pt idx="48">
                  <c:v>4.6383000000000001</c:v>
                </c:pt>
                <c:pt idx="49">
                  <c:v>4.5735999999999999</c:v>
                </c:pt>
                <c:pt idx="50">
                  <c:v>4.5267999999999997</c:v>
                </c:pt>
                <c:pt idx="51">
                  <c:v>4.4683999999999999</c:v>
                </c:pt>
                <c:pt idx="52">
                  <c:v>4.4107000000000003</c:v>
                </c:pt>
                <c:pt idx="53">
                  <c:v>4.3789999999999996</c:v>
                </c:pt>
                <c:pt idx="54">
                  <c:v>4.3540000000000001</c:v>
                </c:pt>
                <c:pt idx="55">
                  <c:v>4.3324999999999996</c:v>
                </c:pt>
                <c:pt idx="56">
                  <c:v>4.3029999999999999</c:v>
                </c:pt>
                <c:pt idx="57">
                  <c:v>4.2809999999999997</c:v>
                </c:pt>
                <c:pt idx="58">
                  <c:v>4.2355</c:v>
                </c:pt>
                <c:pt idx="59">
                  <c:v>4.2050000000000001</c:v>
                </c:pt>
                <c:pt idx="60">
                  <c:v>4.2</c:v>
                </c:pt>
                <c:pt idx="61">
                  <c:v>4.1379999999999999</c:v>
                </c:pt>
                <c:pt idx="62">
                  <c:v>4.1085000000000003</c:v>
                </c:pt>
                <c:pt idx="63">
                  <c:v>4.0830000000000002</c:v>
                </c:pt>
                <c:pt idx="64">
                  <c:v>4.0795000000000003</c:v>
                </c:pt>
                <c:pt idx="65">
                  <c:v>4.0549999999999997</c:v>
                </c:pt>
                <c:pt idx="66">
                  <c:v>4.0265000000000004</c:v>
                </c:pt>
                <c:pt idx="67">
                  <c:v>4.0075000000000003</c:v>
                </c:pt>
                <c:pt idx="68">
                  <c:v>3.97</c:v>
                </c:pt>
                <c:pt idx="69">
                  <c:v>3.9870000000000001</c:v>
                </c:pt>
                <c:pt idx="70">
                  <c:v>3.9540000000000002</c:v>
                </c:pt>
                <c:pt idx="71">
                  <c:v>3.9609999999999999</c:v>
                </c:pt>
                <c:pt idx="72">
                  <c:v>3.95</c:v>
                </c:pt>
                <c:pt idx="73">
                  <c:v>3.9409999999999998</c:v>
                </c:pt>
                <c:pt idx="74">
                  <c:v>3.9321999999999999</c:v>
                </c:pt>
                <c:pt idx="75">
                  <c:v>3.9135</c:v>
                </c:pt>
                <c:pt idx="76">
                  <c:v>3.8849999999999998</c:v>
                </c:pt>
                <c:pt idx="77">
                  <c:v>3.8734999999999999</c:v>
                </c:pt>
                <c:pt idx="78">
                  <c:v>3.8580000000000001</c:v>
                </c:pt>
                <c:pt idx="79">
                  <c:v>3.8235000000000001</c:v>
                </c:pt>
                <c:pt idx="80">
                  <c:v>3.8010000000000002</c:v>
                </c:pt>
                <c:pt idx="81">
                  <c:v>3.8085</c:v>
                </c:pt>
                <c:pt idx="82">
                  <c:v>3.8165</c:v>
                </c:pt>
                <c:pt idx="83">
                  <c:v>3.843</c:v>
                </c:pt>
                <c:pt idx="84">
                  <c:v>3.8504999999999998</c:v>
                </c:pt>
                <c:pt idx="85">
                  <c:v>3.8285</c:v>
                </c:pt>
                <c:pt idx="86">
                  <c:v>3.7974999999999999</c:v>
                </c:pt>
                <c:pt idx="87">
                  <c:v>3.746</c:v>
                </c:pt>
                <c:pt idx="88">
                  <c:v>3.7134999999999998</c:v>
                </c:pt>
                <c:pt idx="89">
                  <c:v>3.7120000000000002</c:v>
                </c:pt>
                <c:pt idx="90">
                  <c:v>3.5630000000000002</c:v>
                </c:pt>
                <c:pt idx="91">
                  <c:v>3.4855</c:v>
                </c:pt>
                <c:pt idx="92">
                  <c:v>3.4540000000000002</c:v>
                </c:pt>
                <c:pt idx="93">
                  <c:v>3.371</c:v>
                </c:pt>
                <c:pt idx="94">
                  <c:v>3.3864999999999998</c:v>
                </c:pt>
                <c:pt idx="95">
                  <c:v>3.1335000000000002</c:v>
                </c:pt>
                <c:pt idx="96">
                  <c:v>3.0312999999999999</c:v>
                </c:pt>
                <c:pt idx="97">
                  <c:v>3.0449999999999999</c:v>
                </c:pt>
                <c:pt idx="98">
                  <c:v>3.0234999999999999</c:v>
                </c:pt>
                <c:pt idx="99">
                  <c:v>3.0985</c:v>
                </c:pt>
                <c:pt idx="100">
                  <c:v>3.1635</c:v>
                </c:pt>
                <c:pt idx="101">
                  <c:v>3.1682999999999999</c:v>
                </c:pt>
                <c:pt idx="102">
                  <c:v>3.1604999999999999</c:v>
                </c:pt>
                <c:pt idx="103">
                  <c:v>3.1579999999999999</c:v>
                </c:pt>
                <c:pt idx="104">
                  <c:v>3.15</c:v>
                </c:pt>
                <c:pt idx="105">
                  <c:v>3.145</c:v>
                </c:pt>
                <c:pt idx="106">
                  <c:v>3.1412</c:v>
                </c:pt>
                <c:pt idx="107">
                  <c:v>3.1488</c:v>
                </c:pt>
                <c:pt idx="108">
                  <c:v>3.1562000000000001</c:v>
                </c:pt>
                <c:pt idx="109">
                  <c:v>3.1234999999999999</c:v>
                </c:pt>
                <c:pt idx="110">
                  <c:v>3.0920000000000001</c:v>
                </c:pt>
                <c:pt idx="111">
                  <c:v>3.0762</c:v>
                </c:pt>
                <c:pt idx="112">
                  <c:v>3.0895000000000001</c:v>
                </c:pt>
                <c:pt idx="113">
                  <c:v>3.0987</c:v>
                </c:pt>
                <c:pt idx="114">
                  <c:v>3.1002000000000001</c:v>
                </c:pt>
                <c:pt idx="115">
                  <c:v>3.1088</c:v>
                </c:pt>
                <c:pt idx="116">
                  <c:v>3.0588000000000002</c:v>
                </c:pt>
                <c:pt idx="117">
                  <c:v>3.0714999999999999</c:v>
                </c:pt>
                <c:pt idx="118">
                  <c:v>3.0884999999999998</c:v>
                </c:pt>
                <c:pt idx="119">
                  <c:v>3.1036999999999999</c:v>
                </c:pt>
                <c:pt idx="120">
                  <c:v>3.0962000000000001</c:v>
                </c:pt>
                <c:pt idx="121">
                  <c:v>3.0720000000000001</c:v>
                </c:pt>
                <c:pt idx="122">
                  <c:v>3.0838000000000001</c:v>
                </c:pt>
                <c:pt idx="123">
                  <c:v>3.0863</c:v>
                </c:pt>
                <c:pt idx="124">
                  <c:v>3.048</c:v>
                </c:pt>
                <c:pt idx="125">
                  <c:v>3.0811999999999999</c:v>
                </c:pt>
                <c:pt idx="126">
                  <c:v>3.0712999999999999</c:v>
                </c:pt>
                <c:pt idx="127">
                  <c:v>3.0665</c:v>
                </c:pt>
                <c:pt idx="128">
                  <c:v>3.0314999999999999</c:v>
                </c:pt>
                <c:pt idx="129">
                  <c:v>2.9662999999999999</c:v>
                </c:pt>
                <c:pt idx="130">
                  <c:v>3.0013000000000001</c:v>
                </c:pt>
                <c:pt idx="131">
                  <c:v>2.9087000000000001</c:v>
                </c:pt>
                <c:pt idx="132">
                  <c:v>2.9112</c:v>
                </c:pt>
                <c:pt idx="133">
                  <c:v>2.8620000000000001</c:v>
                </c:pt>
                <c:pt idx="134">
                  <c:v>2.8862000000000001</c:v>
                </c:pt>
                <c:pt idx="135">
                  <c:v>2.8820000000000001</c:v>
                </c:pt>
                <c:pt idx="136">
                  <c:v>2.9087000000000001</c:v>
                </c:pt>
                <c:pt idx="137">
                  <c:v>2.9161999999999999</c:v>
                </c:pt>
                <c:pt idx="138">
                  <c:v>2.9388000000000001</c:v>
                </c:pt>
                <c:pt idx="139">
                  <c:v>2.9213</c:v>
                </c:pt>
                <c:pt idx="140">
                  <c:v>2.9725000000000001</c:v>
                </c:pt>
                <c:pt idx="141">
                  <c:v>2.9449999999999998</c:v>
                </c:pt>
                <c:pt idx="142">
                  <c:v>2.97</c:v>
                </c:pt>
                <c:pt idx="143">
                  <c:v>2.9805000000000001</c:v>
                </c:pt>
                <c:pt idx="144">
                  <c:v>2.9969999999999999</c:v>
                </c:pt>
                <c:pt idx="145">
                  <c:v>2.98</c:v>
                </c:pt>
                <c:pt idx="146">
                  <c:v>2.96</c:v>
                </c:pt>
                <c:pt idx="147">
                  <c:v>2.9609999999999999</c:v>
                </c:pt>
                <c:pt idx="148">
                  <c:v>2.84</c:v>
                </c:pt>
                <c:pt idx="149">
                  <c:v>2.86</c:v>
                </c:pt>
                <c:pt idx="150">
                  <c:v>2.9224999999999999</c:v>
                </c:pt>
                <c:pt idx="151">
                  <c:v>2.9275000000000002</c:v>
                </c:pt>
                <c:pt idx="152">
                  <c:v>2.9260000000000002</c:v>
                </c:pt>
                <c:pt idx="153">
                  <c:v>2.9950000000000001</c:v>
                </c:pt>
                <c:pt idx="154">
                  <c:v>2.8650000000000002</c:v>
                </c:pt>
                <c:pt idx="155">
                  <c:v>2.9175</c:v>
                </c:pt>
                <c:pt idx="156">
                  <c:v>2.9575</c:v>
                </c:pt>
                <c:pt idx="157">
                  <c:v>2.9175</c:v>
                </c:pt>
                <c:pt idx="158">
                  <c:v>2.7974999999999999</c:v>
                </c:pt>
                <c:pt idx="159">
                  <c:v>2.8475000000000001</c:v>
                </c:pt>
                <c:pt idx="160">
                  <c:v>2.8224999999999998</c:v>
                </c:pt>
                <c:pt idx="161">
                  <c:v>2.9725000000000001</c:v>
                </c:pt>
                <c:pt idx="162">
                  <c:v>3.2</c:v>
                </c:pt>
                <c:pt idx="163">
                  <c:v>3.2050000000000001</c:v>
                </c:pt>
                <c:pt idx="164">
                  <c:v>3.3650000000000002</c:v>
                </c:pt>
              </c:numCache>
            </c:numRef>
          </c:yVal>
          <c:smooth val="1"/>
        </c:ser>
        <c:dLbls>
          <c:showLegendKey val="0"/>
          <c:showVal val="0"/>
          <c:showCatName val="0"/>
          <c:showSerName val="0"/>
          <c:showPercent val="0"/>
          <c:showBubbleSize val="0"/>
        </c:dLbls>
        <c:axId val="142135808"/>
        <c:axId val="142136384"/>
      </c:scatterChart>
      <c:scatterChart>
        <c:scatterStyle val="smoothMarker"/>
        <c:varyColors val="0"/>
        <c:ser>
          <c:idx val="1"/>
          <c:order val="1"/>
          <c:tx>
            <c:v>IPC</c:v>
          </c:tx>
          <c:spPr>
            <a:ln w="19050" cap="rnd">
              <a:solidFill>
                <a:srgbClr val="00B0F0"/>
              </a:solidFill>
              <a:round/>
            </a:ln>
            <a:effectLst/>
          </c:spPr>
          <c:marker>
            <c:symbol val="circle"/>
            <c:size val="5"/>
            <c:spPr>
              <a:solidFill>
                <a:schemeClr val="accent3">
                  <a:lumMod val="60000"/>
                  <a:lumOff val="40000"/>
                </a:schemeClr>
              </a:solidFill>
              <a:ln w="9525">
                <a:solidFill>
                  <a:srgbClr val="00B0F0"/>
                </a:solidFill>
              </a:ln>
              <a:effectLst/>
            </c:spPr>
          </c:marker>
          <c:xVal>
            <c:numRef>
              <c:f>Referencias!$G$8:$G$171</c:f>
              <c:numCache>
                <c:formatCode>mmm\-yy</c:formatCode>
                <c:ptCount val="164"/>
                <c:pt idx="0">
                  <c:v>42552</c:v>
                </c:pt>
                <c:pt idx="1">
                  <c:v>42522</c:v>
                </c:pt>
                <c:pt idx="2">
                  <c:v>42491</c:v>
                </c:pt>
                <c:pt idx="3">
                  <c:v>42461</c:v>
                </c:pt>
                <c:pt idx="4">
                  <c:v>42430</c:v>
                </c:pt>
                <c:pt idx="5">
                  <c:v>42401</c:v>
                </c:pt>
                <c:pt idx="6">
                  <c:v>42370</c:v>
                </c:pt>
                <c:pt idx="7">
                  <c:v>42339</c:v>
                </c:pt>
                <c:pt idx="8">
                  <c:v>42309</c:v>
                </c:pt>
                <c:pt idx="9">
                  <c:v>42278</c:v>
                </c:pt>
                <c:pt idx="10">
                  <c:v>42248</c:v>
                </c:pt>
                <c:pt idx="11">
                  <c:v>42217</c:v>
                </c:pt>
                <c:pt idx="12">
                  <c:v>42186</c:v>
                </c:pt>
                <c:pt idx="13">
                  <c:v>42156</c:v>
                </c:pt>
                <c:pt idx="14">
                  <c:v>42125</c:v>
                </c:pt>
                <c:pt idx="15">
                  <c:v>42095</c:v>
                </c:pt>
                <c:pt idx="16">
                  <c:v>42064</c:v>
                </c:pt>
                <c:pt idx="17">
                  <c:v>42036</c:v>
                </c:pt>
                <c:pt idx="18">
                  <c:v>42005</c:v>
                </c:pt>
                <c:pt idx="19">
                  <c:v>41974</c:v>
                </c:pt>
                <c:pt idx="20">
                  <c:v>41944</c:v>
                </c:pt>
                <c:pt idx="21">
                  <c:v>41913</c:v>
                </c:pt>
                <c:pt idx="22">
                  <c:v>41883</c:v>
                </c:pt>
                <c:pt idx="23">
                  <c:v>41852</c:v>
                </c:pt>
                <c:pt idx="24">
                  <c:v>41821</c:v>
                </c:pt>
                <c:pt idx="25">
                  <c:v>41791</c:v>
                </c:pt>
                <c:pt idx="26">
                  <c:v>41760</c:v>
                </c:pt>
                <c:pt idx="27">
                  <c:v>41730</c:v>
                </c:pt>
                <c:pt idx="28">
                  <c:v>41699</c:v>
                </c:pt>
                <c:pt idx="29">
                  <c:v>41671</c:v>
                </c:pt>
                <c:pt idx="30">
                  <c:v>41640</c:v>
                </c:pt>
                <c:pt idx="31">
                  <c:v>41609</c:v>
                </c:pt>
                <c:pt idx="32">
                  <c:v>41579</c:v>
                </c:pt>
                <c:pt idx="33">
                  <c:v>41548</c:v>
                </c:pt>
                <c:pt idx="34">
                  <c:v>41518</c:v>
                </c:pt>
                <c:pt idx="35">
                  <c:v>41487</c:v>
                </c:pt>
                <c:pt idx="36">
                  <c:v>41456</c:v>
                </c:pt>
                <c:pt idx="37">
                  <c:v>41426</c:v>
                </c:pt>
                <c:pt idx="38">
                  <c:v>41395</c:v>
                </c:pt>
                <c:pt idx="39">
                  <c:v>41365</c:v>
                </c:pt>
                <c:pt idx="40">
                  <c:v>41334</c:v>
                </c:pt>
                <c:pt idx="41">
                  <c:v>41306</c:v>
                </c:pt>
                <c:pt idx="42">
                  <c:v>41275</c:v>
                </c:pt>
                <c:pt idx="43">
                  <c:v>41244</c:v>
                </c:pt>
                <c:pt idx="44">
                  <c:v>41214</c:v>
                </c:pt>
                <c:pt idx="45">
                  <c:v>41183</c:v>
                </c:pt>
                <c:pt idx="46">
                  <c:v>41153</c:v>
                </c:pt>
                <c:pt idx="47">
                  <c:v>41122</c:v>
                </c:pt>
                <c:pt idx="48">
                  <c:v>41091</c:v>
                </c:pt>
                <c:pt idx="49">
                  <c:v>41061</c:v>
                </c:pt>
                <c:pt idx="50">
                  <c:v>41030</c:v>
                </c:pt>
                <c:pt idx="51">
                  <c:v>41000</c:v>
                </c:pt>
                <c:pt idx="52">
                  <c:v>40969</c:v>
                </c:pt>
                <c:pt idx="53">
                  <c:v>40940</c:v>
                </c:pt>
                <c:pt idx="54">
                  <c:v>40909</c:v>
                </c:pt>
                <c:pt idx="55">
                  <c:v>40878</c:v>
                </c:pt>
                <c:pt idx="56">
                  <c:v>40848</c:v>
                </c:pt>
                <c:pt idx="57">
                  <c:v>40817</c:v>
                </c:pt>
                <c:pt idx="58">
                  <c:v>40787</c:v>
                </c:pt>
                <c:pt idx="59">
                  <c:v>40756</c:v>
                </c:pt>
                <c:pt idx="60">
                  <c:v>40725</c:v>
                </c:pt>
                <c:pt idx="61">
                  <c:v>40695</c:v>
                </c:pt>
                <c:pt idx="62">
                  <c:v>40664</c:v>
                </c:pt>
                <c:pt idx="63">
                  <c:v>40634</c:v>
                </c:pt>
                <c:pt idx="64">
                  <c:v>40603</c:v>
                </c:pt>
                <c:pt idx="65">
                  <c:v>40575</c:v>
                </c:pt>
                <c:pt idx="66">
                  <c:v>40544</c:v>
                </c:pt>
                <c:pt idx="67">
                  <c:v>40513</c:v>
                </c:pt>
                <c:pt idx="68">
                  <c:v>40483</c:v>
                </c:pt>
                <c:pt idx="69">
                  <c:v>40452</c:v>
                </c:pt>
                <c:pt idx="70">
                  <c:v>40422</c:v>
                </c:pt>
                <c:pt idx="71">
                  <c:v>40391</c:v>
                </c:pt>
                <c:pt idx="72">
                  <c:v>40360</c:v>
                </c:pt>
                <c:pt idx="73">
                  <c:v>40330</c:v>
                </c:pt>
                <c:pt idx="74">
                  <c:v>40299</c:v>
                </c:pt>
                <c:pt idx="75">
                  <c:v>40269</c:v>
                </c:pt>
                <c:pt idx="76">
                  <c:v>40238</c:v>
                </c:pt>
                <c:pt idx="77">
                  <c:v>40210</c:v>
                </c:pt>
                <c:pt idx="78">
                  <c:v>40179</c:v>
                </c:pt>
                <c:pt idx="79">
                  <c:v>40148</c:v>
                </c:pt>
                <c:pt idx="80">
                  <c:v>40118</c:v>
                </c:pt>
                <c:pt idx="81">
                  <c:v>40087</c:v>
                </c:pt>
                <c:pt idx="82">
                  <c:v>40057</c:v>
                </c:pt>
                <c:pt idx="83">
                  <c:v>40026</c:v>
                </c:pt>
                <c:pt idx="84">
                  <c:v>39995</c:v>
                </c:pt>
                <c:pt idx="85">
                  <c:v>39965</c:v>
                </c:pt>
                <c:pt idx="86">
                  <c:v>39934</c:v>
                </c:pt>
                <c:pt idx="87">
                  <c:v>39904</c:v>
                </c:pt>
                <c:pt idx="88">
                  <c:v>39873</c:v>
                </c:pt>
                <c:pt idx="89">
                  <c:v>39845</c:v>
                </c:pt>
                <c:pt idx="90">
                  <c:v>39814</c:v>
                </c:pt>
                <c:pt idx="91">
                  <c:v>39783</c:v>
                </c:pt>
                <c:pt idx="92">
                  <c:v>39753</c:v>
                </c:pt>
                <c:pt idx="93">
                  <c:v>39722</c:v>
                </c:pt>
                <c:pt idx="94">
                  <c:v>39692</c:v>
                </c:pt>
                <c:pt idx="95">
                  <c:v>39661</c:v>
                </c:pt>
                <c:pt idx="96">
                  <c:v>39630</c:v>
                </c:pt>
                <c:pt idx="97">
                  <c:v>39600</c:v>
                </c:pt>
                <c:pt idx="98">
                  <c:v>39569</c:v>
                </c:pt>
                <c:pt idx="99">
                  <c:v>39539</c:v>
                </c:pt>
                <c:pt idx="100">
                  <c:v>39508</c:v>
                </c:pt>
                <c:pt idx="101">
                  <c:v>39479</c:v>
                </c:pt>
                <c:pt idx="102">
                  <c:v>39448</c:v>
                </c:pt>
                <c:pt idx="103">
                  <c:v>39417</c:v>
                </c:pt>
                <c:pt idx="104">
                  <c:v>39387</c:v>
                </c:pt>
                <c:pt idx="105">
                  <c:v>39356</c:v>
                </c:pt>
                <c:pt idx="106">
                  <c:v>39326</c:v>
                </c:pt>
                <c:pt idx="107">
                  <c:v>39295</c:v>
                </c:pt>
                <c:pt idx="108">
                  <c:v>39264</c:v>
                </c:pt>
                <c:pt idx="109">
                  <c:v>39234</c:v>
                </c:pt>
                <c:pt idx="110">
                  <c:v>39203</c:v>
                </c:pt>
                <c:pt idx="111">
                  <c:v>39173</c:v>
                </c:pt>
                <c:pt idx="112">
                  <c:v>39142</c:v>
                </c:pt>
                <c:pt idx="113">
                  <c:v>39114</c:v>
                </c:pt>
                <c:pt idx="114">
                  <c:v>39083</c:v>
                </c:pt>
                <c:pt idx="115">
                  <c:v>39052</c:v>
                </c:pt>
                <c:pt idx="116">
                  <c:v>39022</c:v>
                </c:pt>
                <c:pt idx="117">
                  <c:v>38991</c:v>
                </c:pt>
                <c:pt idx="118">
                  <c:v>38961</c:v>
                </c:pt>
                <c:pt idx="119">
                  <c:v>38930</c:v>
                </c:pt>
                <c:pt idx="120">
                  <c:v>38899</c:v>
                </c:pt>
                <c:pt idx="121">
                  <c:v>38869</c:v>
                </c:pt>
                <c:pt idx="122">
                  <c:v>38838</c:v>
                </c:pt>
                <c:pt idx="123">
                  <c:v>38808</c:v>
                </c:pt>
                <c:pt idx="124">
                  <c:v>38777</c:v>
                </c:pt>
                <c:pt idx="125">
                  <c:v>38749</c:v>
                </c:pt>
                <c:pt idx="126">
                  <c:v>38718</c:v>
                </c:pt>
                <c:pt idx="127">
                  <c:v>38687</c:v>
                </c:pt>
                <c:pt idx="128">
                  <c:v>38657</c:v>
                </c:pt>
                <c:pt idx="129">
                  <c:v>38626</c:v>
                </c:pt>
                <c:pt idx="130">
                  <c:v>38596</c:v>
                </c:pt>
                <c:pt idx="131">
                  <c:v>38565</c:v>
                </c:pt>
                <c:pt idx="132">
                  <c:v>38534</c:v>
                </c:pt>
                <c:pt idx="133">
                  <c:v>38504</c:v>
                </c:pt>
                <c:pt idx="134">
                  <c:v>38473</c:v>
                </c:pt>
                <c:pt idx="135">
                  <c:v>38443</c:v>
                </c:pt>
                <c:pt idx="136">
                  <c:v>38412</c:v>
                </c:pt>
                <c:pt idx="137">
                  <c:v>38384</c:v>
                </c:pt>
                <c:pt idx="138">
                  <c:v>38353</c:v>
                </c:pt>
                <c:pt idx="139">
                  <c:v>38322</c:v>
                </c:pt>
                <c:pt idx="140">
                  <c:v>38292</c:v>
                </c:pt>
                <c:pt idx="141">
                  <c:v>38261</c:v>
                </c:pt>
                <c:pt idx="142">
                  <c:v>38231</c:v>
                </c:pt>
                <c:pt idx="143">
                  <c:v>38200</c:v>
                </c:pt>
                <c:pt idx="144">
                  <c:v>38169</c:v>
                </c:pt>
                <c:pt idx="145">
                  <c:v>38139</c:v>
                </c:pt>
                <c:pt idx="146">
                  <c:v>38108</c:v>
                </c:pt>
                <c:pt idx="147">
                  <c:v>38078</c:v>
                </c:pt>
                <c:pt idx="148">
                  <c:v>38047</c:v>
                </c:pt>
                <c:pt idx="149">
                  <c:v>38018</c:v>
                </c:pt>
                <c:pt idx="150">
                  <c:v>37987</c:v>
                </c:pt>
                <c:pt idx="151">
                  <c:v>37956</c:v>
                </c:pt>
                <c:pt idx="152">
                  <c:v>37926</c:v>
                </c:pt>
                <c:pt idx="153">
                  <c:v>37895</c:v>
                </c:pt>
                <c:pt idx="154">
                  <c:v>37865</c:v>
                </c:pt>
                <c:pt idx="155">
                  <c:v>37834</c:v>
                </c:pt>
                <c:pt idx="156">
                  <c:v>37803</c:v>
                </c:pt>
                <c:pt idx="157">
                  <c:v>37773</c:v>
                </c:pt>
                <c:pt idx="158">
                  <c:v>37742</c:v>
                </c:pt>
                <c:pt idx="159">
                  <c:v>37712</c:v>
                </c:pt>
                <c:pt idx="160">
                  <c:v>37681</c:v>
                </c:pt>
                <c:pt idx="161">
                  <c:v>37653</c:v>
                </c:pt>
                <c:pt idx="162">
                  <c:v>37622</c:v>
                </c:pt>
                <c:pt idx="163">
                  <c:v>37591</c:v>
                </c:pt>
              </c:numCache>
            </c:numRef>
          </c:xVal>
          <c:yVal>
            <c:numRef>
              <c:f>Referencias!$H$8:$H$171</c:f>
              <c:numCache>
                <c:formatCode>General</c:formatCode>
                <c:ptCount val="164"/>
                <c:pt idx="0">
                  <c:v>770.59899902343705</c:v>
                </c:pt>
                <c:pt idx="1">
                  <c:v>764.83697509765602</c:v>
                </c:pt>
                <c:pt idx="2">
                  <c:v>752.58197021484295</c:v>
                </c:pt>
                <c:pt idx="3">
                  <c:v>734.60400390625</c:v>
                </c:pt>
                <c:pt idx="4">
                  <c:v>715.01300048828102</c:v>
                </c:pt>
                <c:pt idx="5">
                  <c:v>695.47198486328102</c:v>
                </c:pt>
                <c:pt idx="6">
                  <c:v>679.166015625</c:v>
                </c:pt>
                <c:pt idx="7">
                  <c:v>638.88397216796795</c:v>
                </c:pt>
                <c:pt idx="8">
                  <c:v>617.572998046875</c:v>
                </c:pt>
                <c:pt idx="9">
                  <c:v>605.29901123046795</c:v>
                </c:pt>
                <c:pt idx="10">
                  <c:v>594.3759765625</c:v>
                </c:pt>
                <c:pt idx="11">
                  <c:v>584.32501220703102</c:v>
                </c:pt>
                <c:pt idx="12">
                  <c:v>572.32098388671795</c:v>
                </c:pt>
                <c:pt idx="13">
                  <c:v>559.90399169921795</c:v>
                </c:pt>
                <c:pt idx="14">
                  <c:v>547.59600830078102</c:v>
                </c:pt>
                <c:pt idx="15">
                  <c:v>538.36901855468705</c:v>
                </c:pt>
                <c:pt idx="16">
                  <c:v>527.864990234375</c:v>
                </c:pt>
                <c:pt idx="17">
                  <c:v>516.35198974609295</c:v>
                </c:pt>
                <c:pt idx="18">
                  <c:v>511.031005859375</c:v>
                </c:pt>
                <c:pt idx="19">
                  <c:v>499.36700439453102</c:v>
                </c:pt>
                <c:pt idx="20">
                  <c:v>491.53298950195301</c:v>
                </c:pt>
                <c:pt idx="21">
                  <c:v>483.26400756835898</c:v>
                </c:pt>
                <c:pt idx="22">
                  <c:v>471.65499877929602</c:v>
                </c:pt>
                <c:pt idx="23">
                  <c:v>460.891998291015</c:v>
                </c:pt>
                <c:pt idx="24">
                  <c:v>449.72601318359301</c:v>
                </c:pt>
                <c:pt idx="25">
                  <c:v>440.412994384765</c:v>
                </c:pt>
                <c:pt idx="26">
                  <c:v>433.84698486328102</c:v>
                </c:pt>
                <c:pt idx="27">
                  <c:v>424.45700073242102</c:v>
                </c:pt>
                <c:pt idx="28">
                  <c:v>417.072998046875</c:v>
                </c:pt>
                <c:pt idx="29">
                  <c:v>405.23800659179602</c:v>
                </c:pt>
                <c:pt idx="30">
                  <c:v>382.56900024414</c:v>
                </c:pt>
                <c:pt idx="31">
                  <c:v>362.96200561523398</c:v>
                </c:pt>
                <c:pt idx="32">
                  <c:v>350.531005859375</c:v>
                </c:pt>
                <c:pt idx="33">
                  <c:v>340.64401245117102</c:v>
                </c:pt>
                <c:pt idx="34">
                  <c:v>336.23800659179602</c:v>
                </c:pt>
                <c:pt idx="35">
                  <c:v>330.94900512695301</c:v>
                </c:pt>
                <c:pt idx="36">
                  <c:v>326.12200927734301</c:v>
                </c:pt>
                <c:pt idx="37">
                  <c:v>318.97299194335898</c:v>
                </c:pt>
                <c:pt idx="38">
                  <c:v>306.48800659179602</c:v>
                </c:pt>
                <c:pt idx="39">
                  <c:v>300.93798828125</c:v>
                </c:pt>
                <c:pt idx="40">
                  <c:v>298.84298706054602</c:v>
                </c:pt>
                <c:pt idx="41">
                  <c:v>297.64401245117102</c:v>
                </c:pt>
                <c:pt idx="42">
                  <c:v>298.010986328125</c:v>
                </c:pt>
                <c:pt idx="43">
                  <c:v>292.00900268554602</c:v>
                </c:pt>
                <c:pt idx="44">
                  <c:v>288.71200561523398</c:v>
                </c:pt>
                <c:pt idx="45">
                  <c:v>285.90899658203102</c:v>
                </c:pt>
                <c:pt idx="46">
                  <c:v>282.74301147460898</c:v>
                </c:pt>
                <c:pt idx="47">
                  <c:v>278.052001953125</c:v>
                </c:pt>
                <c:pt idx="48">
                  <c:v>270.65399169921801</c:v>
                </c:pt>
                <c:pt idx="49">
                  <c:v>263.662994384765</c:v>
                </c:pt>
                <c:pt idx="50">
                  <c:v>259.21701049804602</c:v>
                </c:pt>
                <c:pt idx="51">
                  <c:v>254.61900329589801</c:v>
                </c:pt>
                <c:pt idx="52">
                  <c:v>247.86099243164</c:v>
                </c:pt>
                <c:pt idx="53">
                  <c:v>238.84100341796801</c:v>
                </c:pt>
                <c:pt idx="54">
                  <c:v>236.77600097656199</c:v>
                </c:pt>
                <c:pt idx="55">
                  <c:v>232.42399597167901</c:v>
                </c:pt>
                <c:pt idx="56">
                  <c:v>229.11999511718699</c:v>
                </c:pt>
                <c:pt idx="57">
                  <c:v>224.56300354003901</c:v>
                </c:pt>
                <c:pt idx="58">
                  <c:v>222.468002319335</c:v>
                </c:pt>
                <c:pt idx="59">
                  <c:v>219.30499267578099</c:v>
                </c:pt>
                <c:pt idx="60">
                  <c:v>215.40100097656199</c:v>
                </c:pt>
                <c:pt idx="61">
                  <c:v>209.718994140625</c:v>
                </c:pt>
                <c:pt idx="62">
                  <c:v>206.11700439453099</c:v>
                </c:pt>
                <c:pt idx="63">
                  <c:v>202.29299926757801</c:v>
                </c:pt>
                <c:pt idx="64">
                  <c:v>197.63000488281199</c:v>
                </c:pt>
                <c:pt idx="65">
                  <c:v>192.912994384765</c:v>
                </c:pt>
                <c:pt idx="66">
                  <c:v>189.690994262695</c:v>
                </c:pt>
                <c:pt idx="67">
                  <c:v>186.91600036621</c:v>
                </c:pt>
                <c:pt idx="68">
                  <c:v>184.947998046875</c:v>
                </c:pt>
                <c:pt idx="69">
                  <c:v>181.51300048828099</c:v>
                </c:pt>
                <c:pt idx="70">
                  <c:v>178.96699523925699</c:v>
                </c:pt>
                <c:pt idx="71">
                  <c:v>176.774002075195</c:v>
                </c:pt>
                <c:pt idx="72">
                  <c:v>173.044998168945</c:v>
                </c:pt>
                <c:pt idx="73">
                  <c:v>168.84599304199199</c:v>
                </c:pt>
                <c:pt idx="74">
                  <c:v>164.35600280761699</c:v>
                </c:pt>
                <c:pt idx="75">
                  <c:v>161.51800537109301</c:v>
                </c:pt>
                <c:pt idx="76">
                  <c:v>156.13800048828099</c:v>
                </c:pt>
                <c:pt idx="77">
                  <c:v>153.54699707031199</c:v>
                </c:pt>
                <c:pt idx="78">
                  <c:v>150.35600280761699</c:v>
                </c:pt>
                <c:pt idx="79">
                  <c:v>148.406005859375</c:v>
                </c:pt>
                <c:pt idx="80">
                  <c:v>146.79699707031199</c:v>
                </c:pt>
                <c:pt idx="81">
                  <c:v>144.67199707031199</c:v>
                </c:pt>
                <c:pt idx="82">
                  <c:v>143.19200134277301</c:v>
                </c:pt>
                <c:pt idx="83">
                  <c:v>141.45199584960901</c:v>
                </c:pt>
                <c:pt idx="84">
                  <c:v>136.40100097656199</c:v>
                </c:pt>
                <c:pt idx="85">
                  <c:v>134.83599853515599</c:v>
                </c:pt>
                <c:pt idx="86">
                  <c:v>133.66200256347599</c:v>
                </c:pt>
                <c:pt idx="87">
                  <c:v>131.97999572753901</c:v>
                </c:pt>
                <c:pt idx="88">
                  <c:v>129.91200256347599</c:v>
                </c:pt>
                <c:pt idx="89">
                  <c:v>127.00900268554599</c:v>
                </c:pt>
                <c:pt idx="90">
                  <c:v>128.40199279785099</c:v>
                </c:pt>
                <c:pt idx="91">
                  <c:v>127.292999267578</c:v>
                </c:pt>
                <c:pt idx="92">
                  <c:v>126.68699645996</c:v>
                </c:pt>
                <c:pt idx="93">
                  <c:v>125.838996887207</c:v>
                </c:pt>
                <c:pt idx="94">
                  <c:v>123.317001342773</c:v>
                </c:pt>
                <c:pt idx="95">
                  <c:v>121.230003356933</c:v>
                </c:pt>
                <c:pt idx="96">
                  <c:v>119.556999206542</c:v>
                </c:pt>
                <c:pt idx="97">
                  <c:v>115.834999084472</c:v>
                </c:pt>
                <c:pt idx="98">
                  <c:v>113.862998962402</c:v>
                </c:pt>
                <c:pt idx="99">
                  <c:v>111.737998962402</c:v>
                </c:pt>
                <c:pt idx="100">
                  <c:v>109.988998413085</c:v>
                </c:pt>
                <c:pt idx="101">
                  <c:v>106.943000793457</c:v>
                </c:pt>
                <c:pt idx="102">
                  <c:v>104.439002990722</c:v>
                </c:pt>
                <c:pt idx="103">
                  <c:v>103.15599822998</c:v>
                </c:pt>
                <c:pt idx="104">
                  <c:v>101.71900177001901</c:v>
                </c:pt>
                <c:pt idx="105">
                  <c:v>102.130599975585</c:v>
                </c:pt>
                <c:pt idx="106">
                  <c:v>100.689987182617</c:v>
                </c:pt>
                <c:pt idx="107">
                  <c:v>98.711647033691406</c:v>
                </c:pt>
                <c:pt idx="108">
                  <c:v>95.538322448730398</c:v>
                </c:pt>
                <c:pt idx="109">
                  <c:v>93.161643981933494</c:v>
                </c:pt>
                <c:pt idx="110">
                  <c:v>90.751770019531193</c:v>
                </c:pt>
                <c:pt idx="111">
                  <c:v>88.899566650390597</c:v>
                </c:pt>
                <c:pt idx="112">
                  <c:v>86.9278564453125</c:v>
                </c:pt>
                <c:pt idx="113">
                  <c:v>86.0316162109375</c:v>
                </c:pt>
                <c:pt idx="114">
                  <c:v>85.467330932617102</c:v>
                </c:pt>
                <c:pt idx="115">
                  <c:v>84.524620056152301</c:v>
                </c:pt>
                <c:pt idx="116">
                  <c:v>83.703323364257798</c:v>
                </c:pt>
                <c:pt idx="117">
                  <c:v>83.115158081054602</c:v>
                </c:pt>
                <c:pt idx="118">
                  <c:v>82.409805297851506</c:v>
                </c:pt>
                <c:pt idx="119">
                  <c:v>81.675247192382798</c:v>
                </c:pt>
                <c:pt idx="120">
                  <c:v>81.218376159667898</c:v>
                </c:pt>
                <c:pt idx="121">
                  <c:v>80.720268249511705</c:v>
                </c:pt>
                <c:pt idx="122">
                  <c:v>80.331283569335895</c:v>
                </c:pt>
                <c:pt idx="123">
                  <c:v>79.957084655761705</c:v>
                </c:pt>
                <c:pt idx="124">
                  <c:v>79.186981201171804</c:v>
                </c:pt>
                <c:pt idx="125">
                  <c:v>78.243858337402301</c:v>
                </c:pt>
                <c:pt idx="126">
                  <c:v>77.934982299804602</c:v>
                </c:pt>
                <c:pt idx="127">
                  <c:v>76.953178405761705</c:v>
                </c:pt>
                <c:pt idx="128">
                  <c:v>76.105903625488196</c:v>
                </c:pt>
                <c:pt idx="129">
                  <c:v>75.198707580566406</c:v>
                </c:pt>
                <c:pt idx="130">
                  <c:v>74.615653991699205</c:v>
                </c:pt>
                <c:pt idx="131">
                  <c:v>73.757858276367102</c:v>
                </c:pt>
                <c:pt idx="132">
                  <c:v>73.437034606933494</c:v>
                </c:pt>
                <c:pt idx="133">
                  <c:v>72.706939697265597</c:v>
                </c:pt>
                <c:pt idx="134">
                  <c:v>72.047096252441406</c:v>
                </c:pt>
                <c:pt idx="135">
                  <c:v>71.616867065429602</c:v>
                </c:pt>
                <c:pt idx="136">
                  <c:v>71.267417907714801</c:v>
                </c:pt>
                <c:pt idx="137">
                  <c:v>70.182556152343693</c:v>
                </c:pt>
                <c:pt idx="138">
                  <c:v>69.524887084960895</c:v>
                </c:pt>
                <c:pt idx="139">
                  <c:v>68.506965637207003</c:v>
                </c:pt>
                <c:pt idx="140">
                  <c:v>67.938987731933494</c:v>
                </c:pt>
                <c:pt idx="141">
                  <c:v>67.937469482421804</c:v>
                </c:pt>
                <c:pt idx="142">
                  <c:v>67.669639587402301</c:v>
                </c:pt>
                <c:pt idx="143">
                  <c:v>67.246429443359304</c:v>
                </c:pt>
                <c:pt idx="144">
                  <c:v>67.016242980957003</c:v>
                </c:pt>
                <c:pt idx="145">
                  <c:v>66.708793640136705</c:v>
                </c:pt>
                <c:pt idx="146">
                  <c:v>66.333358764648395</c:v>
                </c:pt>
                <c:pt idx="147">
                  <c:v>65.852226257324205</c:v>
                </c:pt>
                <c:pt idx="148">
                  <c:v>65.292015075683494</c:v>
                </c:pt>
                <c:pt idx="149">
                  <c:v>64.906921386718693</c:v>
                </c:pt>
                <c:pt idx="150">
                  <c:v>64.841690063476506</c:v>
                </c:pt>
                <c:pt idx="151">
                  <c:v>64.570266723632798</c:v>
                </c:pt>
                <c:pt idx="152">
                  <c:v>64.433464050292898</c:v>
                </c:pt>
                <c:pt idx="153">
                  <c:v>64.274940490722599</c:v>
                </c:pt>
                <c:pt idx="154">
                  <c:v>63.898281097412102</c:v>
                </c:pt>
                <c:pt idx="155">
                  <c:v>63.872970581054602</c:v>
                </c:pt>
                <c:pt idx="156">
                  <c:v>63.857421875</c:v>
                </c:pt>
                <c:pt idx="157">
                  <c:v>63.5750923156738</c:v>
                </c:pt>
                <c:pt idx="158">
                  <c:v>63.629604339599602</c:v>
                </c:pt>
                <c:pt idx="159">
                  <c:v>63.874584197997997</c:v>
                </c:pt>
                <c:pt idx="160">
                  <c:v>63.83931350708</c:v>
                </c:pt>
                <c:pt idx="161">
                  <c:v>63.4688110351562</c:v>
                </c:pt>
                <c:pt idx="162">
                  <c:v>63.111587524413999</c:v>
                </c:pt>
                <c:pt idx="163">
                  <c:v>62.2898139953613</c:v>
                </c:pt>
              </c:numCache>
            </c:numRef>
          </c:yVal>
          <c:smooth val="1"/>
        </c:ser>
        <c:dLbls>
          <c:showLegendKey val="0"/>
          <c:showVal val="0"/>
          <c:showCatName val="0"/>
          <c:showSerName val="0"/>
          <c:showPercent val="0"/>
          <c:showBubbleSize val="0"/>
        </c:dLbls>
        <c:axId val="142137536"/>
        <c:axId val="142136960"/>
      </c:scatterChart>
      <c:valAx>
        <c:axId val="142135808"/>
        <c:scaling>
          <c:orientation val="minMax"/>
          <c:max val="42700"/>
          <c:min val="398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Mes</a:t>
                </a:r>
              </a:p>
            </c:rich>
          </c:tx>
          <c:layout>
            <c:manualLayout>
              <c:xMode val="edge"/>
              <c:yMode val="edge"/>
              <c:x val="0.49051831075447555"/>
              <c:y val="0.91887125220458554"/>
            </c:manualLayout>
          </c:layout>
          <c:overlay val="0"/>
          <c:spPr>
            <a:noFill/>
            <a:ln>
              <a:noFill/>
            </a:ln>
            <a:effectLst/>
          </c:spPr>
        </c:title>
        <c:numFmt formatCode="mmm\-yy" sourceLinked="1"/>
        <c:majorTickMark val="out"/>
        <c:minorTickMark val="out"/>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500" b="0" i="0" u="none" strike="noStrike" kern="1200" baseline="0">
                <a:solidFill>
                  <a:schemeClr val="tx1">
                    <a:lumMod val="65000"/>
                    <a:lumOff val="35000"/>
                  </a:schemeClr>
                </a:solidFill>
                <a:latin typeface="+mn-lt"/>
                <a:ea typeface="+mn-ea"/>
                <a:cs typeface="+mn-cs"/>
              </a:defRPr>
            </a:pPr>
            <a:endParaRPr lang="es-AR"/>
          </a:p>
        </c:txPr>
        <c:crossAx val="142136384"/>
        <c:crosses val="autoZero"/>
        <c:crossBetween val="midCat"/>
        <c:majorUnit val="730"/>
        <c:minorUnit val="365"/>
      </c:valAx>
      <c:valAx>
        <c:axId val="142136384"/>
        <c:scaling>
          <c:orientation val="minMax"/>
          <c:max val="18"/>
          <c:min val="3"/>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AR$ / USD</a:t>
                </a:r>
              </a:p>
            </c:rich>
          </c:tx>
          <c:layout>
            <c:manualLayout>
              <c:xMode val="edge"/>
              <c:yMode val="edge"/>
              <c:x val="1.3431746031746029E-2"/>
              <c:y val="0.35805757575757574"/>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500" b="0" i="0" u="none" strike="noStrike" kern="1200" baseline="0">
                <a:solidFill>
                  <a:schemeClr val="tx1">
                    <a:lumMod val="65000"/>
                    <a:lumOff val="35000"/>
                  </a:schemeClr>
                </a:solidFill>
                <a:latin typeface="+mn-lt"/>
                <a:ea typeface="+mn-ea"/>
                <a:cs typeface="+mn-cs"/>
              </a:defRPr>
            </a:pPr>
            <a:endParaRPr lang="es-AR"/>
          </a:p>
        </c:txPr>
        <c:crossAx val="142135808"/>
        <c:crosses val="autoZero"/>
        <c:crossBetween val="midCat"/>
        <c:majorUnit val="3"/>
        <c:minorUnit val="1"/>
      </c:valAx>
      <c:valAx>
        <c:axId val="142136960"/>
        <c:scaling>
          <c:orientation val="minMax"/>
          <c:max val="800"/>
          <c:min val="120"/>
        </c:scaling>
        <c:delete val="0"/>
        <c:axPos val="r"/>
        <c:title>
          <c:tx>
            <c:rich>
              <a:bodyPr rot="-5400000" spcFirstLastPara="1" vertOverflow="ellipsis" vert="horz" wrap="square" anchor="ctr" anchorCtr="1"/>
              <a:lstStyle/>
              <a:p>
                <a:pPr>
                  <a:defRPr sz="1600" b="0" i="0" u="none" strike="noStrike" kern="1200" baseline="0">
                    <a:solidFill>
                      <a:schemeClr val="tx2">
                        <a:lumMod val="60000"/>
                        <a:lumOff val="40000"/>
                      </a:schemeClr>
                    </a:solidFill>
                    <a:latin typeface="+mn-lt"/>
                    <a:ea typeface="+mn-ea"/>
                    <a:cs typeface="+mn-cs"/>
                  </a:defRPr>
                </a:pPr>
                <a:r>
                  <a:rPr lang="en-US" sz="1600">
                    <a:solidFill>
                      <a:schemeClr val="tx2">
                        <a:lumMod val="60000"/>
                        <a:lumOff val="40000"/>
                      </a:schemeClr>
                    </a:solidFill>
                  </a:rPr>
                  <a:t>IPC</a:t>
                </a:r>
              </a:p>
            </c:rich>
          </c:tx>
          <c:layout>
            <c:manualLayout>
              <c:xMode val="edge"/>
              <c:yMode val="edge"/>
              <c:x val="0.94322797619047616"/>
              <c:y val="0.41994848484848485"/>
            </c:manualLayout>
          </c:layout>
          <c:overlay val="0"/>
          <c:spPr>
            <a:noFill/>
            <a:ln>
              <a:noFill/>
            </a:ln>
            <a:effectLst/>
          </c:sp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500" b="0" i="0" u="none" strike="noStrike" kern="1200" baseline="0">
                <a:solidFill>
                  <a:schemeClr val="tx2">
                    <a:lumMod val="60000"/>
                    <a:lumOff val="40000"/>
                  </a:schemeClr>
                </a:solidFill>
                <a:latin typeface="+mn-lt"/>
                <a:ea typeface="+mn-ea"/>
                <a:cs typeface="+mn-cs"/>
              </a:defRPr>
            </a:pPr>
            <a:endParaRPr lang="es-AR"/>
          </a:p>
        </c:txPr>
        <c:crossAx val="142137536"/>
        <c:crosses val="max"/>
        <c:crossBetween val="midCat"/>
        <c:majorUnit val="120"/>
      </c:valAx>
      <c:valAx>
        <c:axId val="142137536"/>
        <c:scaling>
          <c:orientation val="minMax"/>
        </c:scaling>
        <c:delete val="1"/>
        <c:axPos val="b"/>
        <c:numFmt formatCode="mmm\-yy" sourceLinked="1"/>
        <c:majorTickMark val="out"/>
        <c:minorTickMark val="none"/>
        <c:tickLblPos val="nextTo"/>
        <c:crossAx val="142136960"/>
        <c:crosses val="autoZero"/>
        <c:crossBetween val="midCat"/>
      </c:valAx>
      <c:spPr>
        <a:noFill/>
        <a:ln>
          <a:noFill/>
        </a:ln>
        <a:effectLst/>
      </c:spPr>
    </c:plotArea>
    <c:legend>
      <c:legendPos val="r"/>
      <c:layout>
        <c:manualLayout>
          <c:xMode val="edge"/>
          <c:yMode val="edge"/>
          <c:x val="0.19224930694962242"/>
          <c:y val="7.5073351903435476E-2"/>
          <c:w val="0.24063313492063493"/>
          <c:h val="0.14700555555555556"/>
        </c:manualLayout>
      </c:layout>
      <c:overlay val="0"/>
      <c:spPr>
        <a:solidFill>
          <a:schemeClr val="bg1"/>
        </a:solidFill>
        <a:ln>
          <a:noFill/>
        </a:ln>
        <a:effectLst/>
      </c:spPr>
      <c:txPr>
        <a:bodyPr rot="0" spcFirstLastPara="1" vertOverflow="ellipsis" vert="horz" wrap="square" anchor="ctr" anchorCtr="1"/>
        <a:lstStyle/>
        <a:p>
          <a:pPr>
            <a:defRPr sz="15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5774208966638"/>
          <c:y val="5.1624494949494948E-2"/>
          <c:w val="0.66212885957365442"/>
          <c:h val="0.76296907331028063"/>
        </c:manualLayout>
      </c:layout>
      <c:scatterChart>
        <c:scatterStyle val="smoothMarker"/>
        <c:varyColors val="0"/>
        <c:ser>
          <c:idx val="0"/>
          <c:order val="0"/>
          <c:tx>
            <c:v>AR$/USD</c:v>
          </c:tx>
          <c:spPr>
            <a:ln w="19050" cap="rnd">
              <a:solidFill>
                <a:sysClr val="windowText" lastClr="000000"/>
              </a:solidFill>
              <a:round/>
            </a:ln>
            <a:effectLst/>
          </c:spPr>
          <c:marker>
            <c:symbol val="circle"/>
            <c:size val="5"/>
            <c:spPr>
              <a:solidFill>
                <a:schemeClr val="tx1">
                  <a:lumMod val="50000"/>
                  <a:lumOff val="50000"/>
                </a:schemeClr>
              </a:solidFill>
              <a:ln w="9525">
                <a:solidFill>
                  <a:sysClr val="windowText" lastClr="000000"/>
                </a:solidFill>
              </a:ln>
              <a:effectLst/>
            </c:spPr>
          </c:marker>
          <c:xVal>
            <c:numRef>
              <c:f>Referencias!$A$8:$A$172</c:f>
              <c:numCache>
                <c:formatCode>mmm\-yy</c:formatCode>
                <c:ptCount val="165"/>
                <c:pt idx="0">
                  <c:v>42583</c:v>
                </c:pt>
                <c:pt idx="1">
                  <c:v>42552</c:v>
                </c:pt>
                <c:pt idx="2">
                  <c:v>42522</c:v>
                </c:pt>
                <c:pt idx="3">
                  <c:v>42491</c:v>
                </c:pt>
                <c:pt idx="4">
                  <c:v>42461</c:v>
                </c:pt>
                <c:pt idx="5">
                  <c:v>42430</c:v>
                </c:pt>
                <c:pt idx="6">
                  <c:v>42401</c:v>
                </c:pt>
                <c:pt idx="7">
                  <c:v>42370</c:v>
                </c:pt>
                <c:pt idx="8">
                  <c:v>42339</c:v>
                </c:pt>
                <c:pt idx="9">
                  <c:v>42309</c:v>
                </c:pt>
                <c:pt idx="10">
                  <c:v>42278</c:v>
                </c:pt>
                <c:pt idx="11">
                  <c:v>42248</c:v>
                </c:pt>
                <c:pt idx="12">
                  <c:v>42217</c:v>
                </c:pt>
                <c:pt idx="13">
                  <c:v>42186</c:v>
                </c:pt>
                <c:pt idx="14">
                  <c:v>42156</c:v>
                </c:pt>
                <c:pt idx="15">
                  <c:v>42125</c:v>
                </c:pt>
                <c:pt idx="16">
                  <c:v>42095</c:v>
                </c:pt>
                <c:pt idx="17">
                  <c:v>42064</c:v>
                </c:pt>
                <c:pt idx="18">
                  <c:v>42036</c:v>
                </c:pt>
                <c:pt idx="19">
                  <c:v>42005</c:v>
                </c:pt>
                <c:pt idx="20">
                  <c:v>41974</c:v>
                </c:pt>
                <c:pt idx="21">
                  <c:v>41944</c:v>
                </c:pt>
                <c:pt idx="22">
                  <c:v>41913</c:v>
                </c:pt>
                <c:pt idx="23">
                  <c:v>41883</c:v>
                </c:pt>
                <c:pt idx="24">
                  <c:v>41852</c:v>
                </c:pt>
                <c:pt idx="25">
                  <c:v>41821</c:v>
                </c:pt>
                <c:pt idx="26">
                  <c:v>41791</c:v>
                </c:pt>
                <c:pt idx="27">
                  <c:v>41760</c:v>
                </c:pt>
                <c:pt idx="28">
                  <c:v>41730</c:v>
                </c:pt>
                <c:pt idx="29">
                  <c:v>41699</c:v>
                </c:pt>
                <c:pt idx="30">
                  <c:v>41671</c:v>
                </c:pt>
                <c:pt idx="31">
                  <c:v>41640</c:v>
                </c:pt>
                <c:pt idx="32">
                  <c:v>41609</c:v>
                </c:pt>
                <c:pt idx="33">
                  <c:v>41579</c:v>
                </c:pt>
                <c:pt idx="34">
                  <c:v>41548</c:v>
                </c:pt>
                <c:pt idx="35">
                  <c:v>41518</c:v>
                </c:pt>
                <c:pt idx="36">
                  <c:v>41487</c:v>
                </c:pt>
                <c:pt idx="37">
                  <c:v>41456</c:v>
                </c:pt>
                <c:pt idx="38">
                  <c:v>41426</c:v>
                </c:pt>
                <c:pt idx="39">
                  <c:v>41395</c:v>
                </c:pt>
                <c:pt idx="40">
                  <c:v>41365</c:v>
                </c:pt>
                <c:pt idx="41">
                  <c:v>41334</c:v>
                </c:pt>
                <c:pt idx="42">
                  <c:v>41306</c:v>
                </c:pt>
                <c:pt idx="43">
                  <c:v>41275</c:v>
                </c:pt>
                <c:pt idx="44">
                  <c:v>41244</c:v>
                </c:pt>
                <c:pt idx="45">
                  <c:v>41214</c:v>
                </c:pt>
                <c:pt idx="46">
                  <c:v>41183</c:v>
                </c:pt>
                <c:pt idx="47">
                  <c:v>41153</c:v>
                </c:pt>
                <c:pt idx="48">
                  <c:v>41122</c:v>
                </c:pt>
                <c:pt idx="49">
                  <c:v>41091</c:v>
                </c:pt>
                <c:pt idx="50">
                  <c:v>41061</c:v>
                </c:pt>
                <c:pt idx="51">
                  <c:v>41030</c:v>
                </c:pt>
                <c:pt idx="52">
                  <c:v>41000</c:v>
                </c:pt>
                <c:pt idx="53">
                  <c:v>40969</c:v>
                </c:pt>
                <c:pt idx="54">
                  <c:v>40940</c:v>
                </c:pt>
                <c:pt idx="55">
                  <c:v>40909</c:v>
                </c:pt>
                <c:pt idx="56">
                  <c:v>40878</c:v>
                </c:pt>
                <c:pt idx="57">
                  <c:v>40848</c:v>
                </c:pt>
                <c:pt idx="58">
                  <c:v>40817</c:v>
                </c:pt>
                <c:pt idx="59">
                  <c:v>40787</c:v>
                </c:pt>
                <c:pt idx="60">
                  <c:v>40756</c:v>
                </c:pt>
                <c:pt idx="61">
                  <c:v>40725</c:v>
                </c:pt>
                <c:pt idx="62">
                  <c:v>40695</c:v>
                </c:pt>
                <c:pt idx="63">
                  <c:v>40664</c:v>
                </c:pt>
                <c:pt idx="64">
                  <c:v>40634</c:v>
                </c:pt>
                <c:pt idx="65">
                  <c:v>40603</c:v>
                </c:pt>
                <c:pt idx="66">
                  <c:v>40575</c:v>
                </c:pt>
                <c:pt idx="67">
                  <c:v>40544</c:v>
                </c:pt>
                <c:pt idx="68">
                  <c:v>40513</c:v>
                </c:pt>
                <c:pt idx="69">
                  <c:v>40483</c:v>
                </c:pt>
                <c:pt idx="70">
                  <c:v>40452</c:v>
                </c:pt>
                <c:pt idx="71">
                  <c:v>40422</c:v>
                </c:pt>
                <c:pt idx="72">
                  <c:v>40391</c:v>
                </c:pt>
                <c:pt idx="73">
                  <c:v>40360</c:v>
                </c:pt>
                <c:pt idx="74">
                  <c:v>40330</c:v>
                </c:pt>
                <c:pt idx="75">
                  <c:v>40299</c:v>
                </c:pt>
                <c:pt idx="76">
                  <c:v>40269</c:v>
                </c:pt>
                <c:pt idx="77">
                  <c:v>40238</c:v>
                </c:pt>
                <c:pt idx="78">
                  <c:v>40210</c:v>
                </c:pt>
                <c:pt idx="79">
                  <c:v>40179</c:v>
                </c:pt>
                <c:pt idx="80">
                  <c:v>40148</c:v>
                </c:pt>
                <c:pt idx="81">
                  <c:v>40118</c:v>
                </c:pt>
                <c:pt idx="82">
                  <c:v>40087</c:v>
                </c:pt>
                <c:pt idx="83">
                  <c:v>40057</c:v>
                </c:pt>
                <c:pt idx="84">
                  <c:v>40026</c:v>
                </c:pt>
                <c:pt idx="85">
                  <c:v>39995</c:v>
                </c:pt>
                <c:pt idx="86">
                  <c:v>39965</c:v>
                </c:pt>
                <c:pt idx="87">
                  <c:v>39934</c:v>
                </c:pt>
                <c:pt idx="88">
                  <c:v>39904</c:v>
                </c:pt>
                <c:pt idx="89">
                  <c:v>39873</c:v>
                </c:pt>
                <c:pt idx="90">
                  <c:v>39845</c:v>
                </c:pt>
                <c:pt idx="91">
                  <c:v>39814</c:v>
                </c:pt>
                <c:pt idx="92">
                  <c:v>39783</c:v>
                </c:pt>
                <c:pt idx="93">
                  <c:v>39753</c:v>
                </c:pt>
                <c:pt idx="94">
                  <c:v>39722</c:v>
                </c:pt>
                <c:pt idx="95">
                  <c:v>39692</c:v>
                </c:pt>
                <c:pt idx="96">
                  <c:v>39661</c:v>
                </c:pt>
                <c:pt idx="97">
                  <c:v>39630</c:v>
                </c:pt>
                <c:pt idx="98">
                  <c:v>39600</c:v>
                </c:pt>
                <c:pt idx="99">
                  <c:v>39569</c:v>
                </c:pt>
                <c:pt idx="100">
                  <c:v>39539</c:v>
                </c:pt>
                <c:pt idx="101">
                  <c:v>39508</c:v>
                </c:pt>
                <c:pt idx="102">
                  <c:v>39479</c:v>
                </c:pt>
                <c:pt idx="103">
                  <c:v>39448</c:v>
                </c:pt>
                <c:pt idx="104">
                  <c:v>39417</c:v>
                </c:pt>
                <c:pt idx="105">
                  <c:v>39387</c:v>
                </c:pt>
                <c:pt idx="106">
                  <c:v>39356</c:v>
                </c:pt>
                <c:pt idx="107">
                  <c:v>39326</c:v>
                </c:pt>
                <c:pt idx="108">
                  <c:v>39295</c:v>
                </c:pt>
                <c:pt idx="109">
                  <c:v>39264</c:v>
                </c:pt>
                <c:pt idx="110">
                  <c:v>39234</c:v>
                </c:pt>
                <c:pt idx="111">
                  <c:v>39203</c:v>
                </c:pt>
                <c:pt idx="112">
                  <c:v>39173</c:v>
                </c:pt>
                <c:pt idx="113">
                  <c:v>39142</c:v>
                </c:pt>
                <c:pt idx="114">
                  <c:v>39114</c:v>
                </c:pt>
                <c:pt idx="115">
                  <c:v>39083</c:v>
                </c:pt>
                <c:pt idx="116">
                  <c:v>39052</c:v>
                </c:pt>
                <c:pt idx="117">
                  <c:v>39022</c:v>
                </c:pt>
                <c:pt idx="118">
                  <c:v>38991</c:v>
                </c:pt>
                <c:pt idx="119">
                  <c:v>38961</c:v>
                </c:pt>
                <c:pt idx="120">
                  <c:v>38930</c:v>
                </c:pt>
                <c:pt idx="121">
                  <c:v>38899</c:v>
                </c:pt>
                <c:pt idx="122">
                  <c:v>38869</c:v>
                </c:pt>
                <c:pt idx="123">
                  <c:v>38838</c:v>
                </c:pt>
                <c:pt idx="124">
                  <c:v>38808</c:v>
                </c:pt>
                <c:pt idx="125">
                  <c:v>38777</c:v>
                </c:pt>
                <c:pt idx="126">
                  <c:v>38749</c:v>
                </c:pt>
                <c:pt idx="127">
                  <c:v>38718</c:v>
                </c:pt>
                <c:pt idx="128">
                  <c:v>38687</c:v>
                </c:pt>
                <c:pt idx="129">
                  <c:v>38657</c:v>
                </c:pt>
                <c:pt idx="130">
                  <c:v>38626</c:v>
                </c:pt>
                <c:pt idx="131">
                  <c:v>38596</c:v>
                </c:pt>
                <c:pt idx="132">
                  <c:v>38565</c:v>
                </c:pt>
                <c:pt idx="133">
                  <c:v>38534</c:v>
                </c:pt>
                <c:pt idx="134">
                  <c:v>38504</c:v>
                </c:pt>
                <c:pt idx="135">
                  <c:v>38473</c:v>
                </c:pt>
                <c:pt idx="136">
                  <c:v>38443</c:v>
                </c:pt>
                <c:pt idx="137">
                  <c:v>38412</c:v>
                </c:pt>
                <c:pt idx="138">
                  <c:v>38384</c:v>
                </c:pt>
                <c:pt idx="139">
                  <c:v>38353</c:v>
                </c:pt>
                <c:pt idx="140">
                  <c:v>38322</c:v>
                </c:pt>
                <c:pt idx="141">
                  <c:v>38292</c:v>
                </c:pt>
                <c:pt idx="142">
                  <c:v>38261</c:v>
                </c:pt>
                <c:pt idx="143">
                  <c:v>38231</c:v>
                </c:pt>
                <c:pt idx="144">
                  <c:v>38200</c:v>
                </c:pt>
                <c:pt idx="145">
                  <c:v>38169</c:v>
                </c:pt>
                <c:pt idx="146">
                  <c:v>38139</c:v>
                </c:pt>
                <c:pt idx="147">
                  <c:v>38108</c:v>
                </c:pt>
                <c:pt idx="148">
                  <c:v>38078</c:v>
                </c:pt>
                <c:pt idx="149">
                  <c:v>38047</c:v>
                </c:pt>
                <c:pt idx="150">
                  <c:v>38018</c:v>
                </c:pt>
                <c:pt idx="151">
                  <c:v>37987</c:v>
                </c:pt>
                <c:pt idx="152">
                  <c:v>37956</c:v>
                </c:pt>
                <c:pt idx="153">
                  <c:v>37926</c:v>
                </c:pt>
                <c:pt idx="154">
                  <c:v>37895</c:v>
                </c:pt>
                <c:pt idx="155">
                  <c:v>37865</c:v>
                </c:pt>
                <c:pt idx="156">
                  <c:v>37834</c:v>
                </c:pt>
                <c:pt idx="157">
                  <c:v>37803</c:v>
                </c:pt>
                <c:pt idx="158">
                  <c:v>37773</c:v>
                </c:pt>
                <c:pt idx="159">
                  <c:v>37742</c:v>
                </c:pt>
                <c:pt idx="160">
                  <c:v>37712</c:v>
                </c:pt>
                <c:pt idx="161">
                  <c:v>37681</c:v>
                </c:pt>
                <c:pt idx="162">
                  <c:v>37653</c:v>
                </c:pt>
                <c:pt idx="163">
                  <c:v>37622</c:v>
                </c:pt>
                <c:pt idx="164">
                  <c:v>37591</c:v>
                </c:pt>
              </c:numCache>
            </c:numRef>
          </c:xVal>
          <c:yVal>
            <c:numRef>
              <c:f>Referencias!$B$8:$B$172</c:f>
              <c:numCache>
                <c:formatCode>General</c:formatCode>
                <c:ptCount val="165"/>
                <c:pt idx="0">
                  <c:v>15</c:v>
                </c:pt>
                <c:pt idx="1">
                  <c:v>15.000999999999999</c:v>
                </c:pt>
                <c:pt idx="2">
                  <c:v>15.038500000000001</c:v>
                </c:pt>
                <c:pt idx="3">
                  <c:v>13.9825</c:v>
                </c:pt>
                <c:pt idx="4">
                  <c:v>14.285</c:v>
                </c:pt>
                <c:pt idx="5">
                  <c:v>14.6975</c:v>
                </c:pt>
                <c:pt idx="6">
                  <c:v>15.8315</c:v>
                </c:pt>
                <c:pt idx="7">
                  <c:v>13.891</c:v>
                </c:pt>
                <c:pt idx="8">
                  <c:v>12.9399</c:v>
                </c:pt>
                <c:pt idx="9">
                  <c:v>9.6608999999999998</c:v>
                </c:pt>
                <c:pt idx="10">
                  <c:v>9.5181000000000004</c:v>
                </c:pt>
                <c:pt idx="11">
                  <c:v>9.4258000000000006</c:v>
                </c:pt>
                <c:pt idx="12">
                  <c:v>9.2987000000000002</c:v>
                </c:pt>
                <c:pt idx="13">
                  <c:v>9.1975999999999996</c:v>
                </c:pt>
                <c:pt idx="14">
                  <c:v>9.0986999999999991</c:v>
                </c:pt>
                <c:pt idx="15">
                  <c:v>9.0035000000000007</c:v>
                </c:pt>
                <c:pt idx="16">
                  <c:v>8.9220000000000006</c:v>
                </c:pt>
                <c:pt idx="17">
                  <c:v>8.8198000000000008</c:v>
                </c:pt>
                <c:pt idx="18">
                  <c:v>8.7215000000000007</c:v>
                </c:pt>
                <c:pt idx="19">
                  <c:v>8.6329999999999991</c:v>
                </c:pt>
                <c:pt idx="20">
                  <c:v>8.5504999999999995</c:v>
                </c:pt>
                <c:pt idx="21">
                  <c:v>8.5280000000000005</c:v>
                </c:pt>
                <c:pt idx="22">
                  <c:v>8.5030000000000001</c:v>
                </c:pt>
                <c:pt idx="23">
                  <c:v>8.4335000000000004</c:v>
                </c:pt>
                <c:pt idx="24">
                  <c:v>8.4013000000000009</c:v>
                </c:pt>
                <c:pt idx="25">
                  <c:v>8.2136999999999993</c:v>
                </c:pt>
                <c:pt idx="26">
                  <c:v>8.1315000000000008</c:v>
                </c:pt>
                <c:pt idx="27">
                  <c:v>8.0785</c:v>
                </c:pt>
                <c:pt idx="28">
                  <c:v>8.0007999999999999</c:v>
                </c:pt>
                <c:pt idx="29">
                  <c:v>8.0009999999999994</c:v>
                </c:pt>
                <c:pt idx="30">
                  <c:v>7.8855000000000004</c:v>
                </c:pt>
                <c:pt idx="31">
                  <c:v>8.0188000000000006</c:v>
                </c:pt>
                <c:pt idx="32">
                  <c:v>6.5179999999999998</c:v>
                </c:pt>
                <c:pt idx="33">
                  <c:v>6.1405000000000003</c:v>
                </c:pt>
                <c:pt idx="34">
                  <c:v>5.9081999999999999</c:v>
                </c:pt>
                <c:pt idx="35">
                  <c:v>5.7907999999999999</c:v>
                </c:pt>
                <c:pt idx="36">
                  <c:v>5.6711999999999998</c:v>
                </c:pt>
                <c:pt idx="37">
                  <c:v>5.5061999999999998</c:v>
                </c:pt>
                <c:pt idx="38">
                  <c:v>5.3863000000000003</c:v>
                </c:pt>
                <c:pt idx="39">
                  <c:v>5.2835000000000001</c:v>
                </c:pt>
                <c:pt idx="40">
                  <c:v>5.1885000000000003</c:v>
                </c:pt>
                <c:pt idx="41">
                  <c:v>5.1205999999999996</c:v>
                </c:pt>
                <c:pt idx="42">
                  <c:v>5.0220000000000002</c:v>
                </c:pt>
                <c:pt idx="43">
                  <c:v>4.9779999999999998</c:v>
                </c:pt>
                <c:pt idx="44">
                  <c:v>4.9234999999999998</c:v>
                </c:pt>
                <c:pt idx="45">
                  <c:v>4.8369999999999997</c:v>
                </c:pt>
                <c:pt idx="46">
                  <c:v>4.7645</c:v>
                </c:pt>
                <c:pt idx="47">
                  <c:v>4.7103999999999999</c:v>
                </c:pt>
                <c:pt idx="48">
                  <c:v>4.6383000000000001</c:v>
                </c:pt>
                <c:pt idx="49">
                  <c:v>4.5735999999999999</c:v>
                </c:pt>
                <c:pt idx="50">
                  <c:v>4.5267999999999997</c:v>
                </c:pt>
                <c:pt idx="51">
                  <c:v>4.4683999999999999</c:v>
                </c:pt>
                <c:pt idx="52">
                  <c:v>4.4107000000000003</c:v>
                </c:pt>
                <c:pt idx="53">
                  <c:v>4.3789999999999996</c:v>
                </c:pt>
                <c:pt idx="54">
                  <c:v>4.3540000000000001</c:v>
                </c:pt>
                <c:pt idx="55">
                  <c:v>4.3324999999999996</c:v>
                </c:pt>
                <c:pt idx="56">
                  <c:v>4.3029999999999999</c:v>
                </c:pt>
                <c:pt idx="57">
                  <c:v>4.2809999999999997</c:v>
                </c:pt>
                <c:pt idx="58">
                  <c:v>4.2355</c:v>
                </c:pt>
                <c:pt idx="59">
                  <c:v>4.2050000000000001</c:v>
                </c:pt>
                <c:pt idx="60">
                  <c:v>4.2</c:v>
                </c:pt>
                <c:pt idx="61">
                  <c:v>4.1379999999999999</c:v>
                </c:pt>
                <c:pt idx="62">
                  <c:v>4.1085000000000003</c:v>
                </c:pt>
                <c:pt idx="63">
                  <c:v>4.0830000000000002</c:v>
                </c:pt>
                <c:pt idx="64">
                  <c:v>4.0795000000000003</c:v>
                </c:pt>
                <c:pt idx="65">
                  <c:v>4.0549999999999997</c:v>
                </c:pt>
                <c:pt idx="66">
                  <c:v>4.0265000000000004</c:v>
                </c:pt>
                <c:pt idx="67">
                  <c:v>4.0075000000000003</c:v>
                </c:pt>
                <c:pt idx="68">
                  <c:v>3.97</c:v>
                </c:pt>
                <c:pt idx="69">
                  <c:v>3.9870000000000001</c:v>
                </c:pt>
                <c:pt idx="70">
                  <c:v>3.9540000000000002</c:v>
                </c:pt>
                <c:pt idx="71">
                  <c:v>3.9609999999999999</c:v>
                </c:pt>
                <c:pt idx="72">
                  <c:v>3.95</c:v>
                </c:pt>
                <c:pt idx="73">
                  <c:v>3.9409999999999998</c:v>
                </c:pt>
                <c:pt idx="74">
                  <c:v>3.9321999999999999</c:v>
                </c:pt>
                <c:pt idx="75">
                  <c:v>3.9135</c:v>
                </c:pt>
                <c:pt idx="76">
                  <c:v>3.8849999999999998</c:v>
                </c:pt>
                <c:pt idx="77">
                  <c:v>3.8734999999999999</c:v>
                </c:pt>
                <c:pt idx="78">
                  <c:v>3.8580000000000001</c:v>
                </c:pt>
                <c:pt idx="79">
                  <c:v>3.8235000000000001</c:v>
                </c:pt>
                <c:pt idx="80">
                  <c:v>3.8010000000000002</c:v>
                </c:pt>
                <c:pt idx="81">
                  <c:v>3.8085</c:v>
                </c:pt>
                <c:pt idx="82">
                  <c:v>3.8165</c:v>
                </c:pt>
                <c:pt idx="83">
                  <c:v>3.843</c:v>
                </c:pt>
                <c:pt idx="84">
                  <c:v>3.8504999999999998</c:v>
                </c:pt>
                <c:pt idx="85">
                  <c:v>3.8285</c:v>
                </c:pt>
                <c:pt idx="86">
                  <c:v>3.7974999999999999</c:v>
                </c:pt>
                <c:pt idx="87">
                  <c:v>3.746</c:v>
                </c:pt>
                <c:pt idx="88">
                  <c:v>3.7134999999999998</c:v>
                </c:pt>
                <c:pt idx="89">
                  <c:v>3.7120000000000002</c:v>
                </c:pt>
                <c:pt idx="90">
                  <c:v>3.5630000000000002</c:v>
                </c:pt>
                <c:pt idx="91">
                  <c:v>3.4855</c:v>
                </c:pt>
                <c:pt idx="92">
                  <c:v>3.4540000000000002</c:v>
                </c:pt>
                <c:pt idx="93">
                  <c:v>3.371</c:v>
                </c:pt>
                <c:pt idx="94">
                  <c:v>3.3864999999999998</c:v>
                </c:pt>
                <c:pt idx="95">
                  <c:v>3.1335000000000002</c:v>
                </c:pt>
                <c:pt idx="96">
                  <c:v>3.0312999999999999</c:v>
                </c:pt>
                <c:pt idx="97">
                  <c:v>3.0449999999999999</c:v>
                </c:pt>
                <c:pt idx="98">
                  <c:v>3.0234999999999999</c:v>
                </c:pt>
                <c:pt idx="99">
                  <c:v>3.0985</c:v>
                </c:pt>
                <c:pt idx="100">
                  <c:v>3.1635</c:v>
                </c:pt>
                <c:pt idx="101">
                  <c:v>3.1682999999999999</c:v>
                </c:pt>
                <c:pt idx="102">
                  <c:v>3.1604999999999999</c:v>
                </c:pt>
                <c:pt idx="103">
                  <c:v>3.1579999999999999</c:v>
                </c:pt>
                <c:pt idx="104">
                  <c:v>3.15</c:v>
                </c:pt>
                <c:pt idx="105">
                  <c:v>3.145</c:v>
                </c:pt>
                <c:pt idx="106">
                  <c:v>3.1412</c:v>
                </c:pt>
                <c:pt idx="107">
                  <c:v>3.1488</c:v>
                </c:pt>
                <c:pt idx="108">
                  <c:v>3.1562000000000001</c:v>
                </c:pt>
                <c:pt idx="109">
                  <c:v>3.1234999999999999</c:v>
                </c:pt>
                <c:pt idx="110">
                  <c:v>3.0920000000000001</c:v>
                </c:pt>
                <c:pt idx="111">
                  <c:v>3.0762</c:v>
                </c:pt>
                <c:pt idx="112">
                  <c:v>3.0895000000000001</c:v>
                </c:pt>
                <c:pt idx="113">
                  <c:v>3.0987</c:v>
                </c:pt>
                <c:pt idx="114">
                  <c:v>3.1002000000000001</c:v>
                </c:pt>
                <c:pt idx="115">
                  <c:v>3.1088</c:v>
                </c:pt>
                <c:pt idx="116">
                  <c:v>3.0588000000000002</c:v>
                </c:pt>
                <c:pt idx="117">
                  <c:v>3.0714999999999999</c:v>
                </c:pt>
                <c:pt idx="118">
                  <c:v>3.0884999999999998</c:v>
                </c:pt>
                <c:pt idx="119">
                  <c:v>3.1036999999999999</c:v>
                </c:pt>
                <c:pt idx="120">
                  <c:v>3.0962000000000001</c:v>
                </c:pt>
                <c:pt idx="121">
                  <c:v>3.0720000000000001</c:v>
                </c:pt>
                <c:pt idx="122">
                  <c:v>3.0838000000000001</c:v>
                </c:pt>
                <c:pt idx="123">
                  <c:v>3.0863</c:v>
                </c:pt>
                <c:pt idx="124">
                  <c:v>3.048</c:v>
                </c:pt>
                <c:pt idx="125">
                  <c:v>3.0811999999999999</c:v>
                </c:pt>
                <c:pt idx="126">
                  <c:v>3.0712999999999999</c:v>
                </c:pt>
                <c:pt idx="127">
                  <c:v>3.0665</c:v>
                </c:pt>
                <c:pt idx="128">
                  <c:v>3.0314999999999999</c:v>
                </c:pt>
                <c:pt idx="129">
                  <c:v>2.9662999999999999</c:v>
                </c:pt>
                <c:pt idx="130">
                  <c:v>3.0013000000000001</c:v>
                </c:pt>
                <c:pt idx="131">
                  <c:v>2.9087000000000001</c:v>
                </c:pt>
                <c:pt idx="132">
                  <c:v>2.9112</c:v>
                </c:pt>
                <c:pt idx="133">
                  <c:v>2.8620000000000001</c:v>
                </c:pt>
                <c:pt idx="134">
                  <c:v>2.8862000000000001</c:v>
                </c:pt>
                <c:pt idx="135">
                  <c:v>2.8820000000000001</c:v>
                </c:pt>
                <c:pt idx="136">
                  <c:v>2.9087000000000001</c:v>
                </c:pt>
                <c:pt idx="137">
                  <c:v>2.9161999999999999</c:v>
                </c:pt>
                <c:pt idx="138">
                  <c:v>2.9388000000000001</c:v>
                </c:pt>
                <c:pt idx="139">
                  <c:v>2.9213</c:v>
                </c:pt>
                <c:pt idx="140">
                  <c:v>2.9725000000000001</c:v>
                </c:pt>
                <c:pt idx="141">
                  <c:v>2.9449999999999998</c:v>
                </c:pt>
                <c:pt idx="142">
                  <c:v>2.97</c:v>
                </c:pt>
                <c:pt idx="143">
                  <c:v>2.9805000000000001</c:v>
                </c:pt>
                <c:pt idx="144">
                  <c:v>2.9969999999999999</c:v>
                </c:pt>
                <c:pt idx="145">
                  <c:v>2.98</c:v>
                </c:pt>
                <c:pt idx="146">
                  <c:v>2.96</c:v>
                </c:pt>
                <c:pt idx="147">
                  <c:v>2.9609999999999999</c:v>
                </c:pt>
                <c:pt idx="148">
                  <c:v>2.84</c:v>
                </c:pt>
                <c:pt idx="149">
                  <c:v>2.86</c:v>
                </c:pt>
                <c:pt idx="150">
                  <c:v>2.9224999999999999</c:v>
                </c:pt>
                <c:pt idx="151">
                  <c:v>2.9275000000000002</c:v>
                </c:pt>
                <c:pt idx="152">
                  <c:v>2.9260000000000002</c:v>
                </c:pt>
                <c:pt idx="153">
                  <c:v>2.9950000000000001</c:v>
                </c:pt>
                <c:pt idx="154">
                  <c:v>2.8650000000000002</c:v>
                </c:pt>
                <c:pt idx="155">
                  <c:v>2.9175</c:v>
                </c:pt>
                <c:pt idx="156">
                  <c:v>2.9575</c:v>
                </c:pt>
                <c:pt idx="157">
                  <c:v>2.9175</c:v>
                </c:pt>
                <c:pt idx="158">
                  <c:v>2.7974999999999999</c:v>
                </c:pt>
                <c:pt idx="159">
                  <c:v>2.8475000000000001</c:v>
                </c:pt>
                <c:pt idx="160">
                  <c:v>2.8224999999999998</c:v>
                </c:pt>
                <c:pt idx="161">
                  <c:v>2.9725000000000001</c:v>
                </c:pt>
                <c:pt idx="162">
                  <c:v>3.2</c:v>
                </c:pt>
                <c:pt idx="163">
                  <c:v>3.2050000000000001</c:v>
                </c:pt>
                <c:pt idx="164">
                  <c:v>3.3650000000000002</c:v>
                </c:pt>
              </c:numCache>
            </c:numRef>
          </c:yVal>
          <c:smooth val="1"/>
        </c:ser>
        <c:dLbls>
          <c:showLegendKey val="0"/>
          <c:showVal val="0"/>
          <c:showCatName val="0"/>
          <c:showSerName val="0"/>
          <c:showPercent val="0"/>
          <c:showBubbleSize val="0"/>
        </c:dLbls>
        <c:axId val="135200768"/>
        <c:axId val="135201344"/>
      </c:scatterChart>
      <c:scatterChart>
        <c:scatterStyle val="smoothMarker"/>
        <c:varyColors val="0"/>
        <c:ser>
          <c:idx val="1"/>
          <c:order val="1"/>
          <c:tx>
            <c:v>IPIM</c:v>
          </c:tx>
          <c:spPr>
            <a:ln w="19050" cap="rnd">
              <a:solidFill>
                <a:srgbClr val="00B0F0"/>
              </a:solidFill>
              <a:round/>
            </a:ln>
            <a:effectLst/>
          </c:spPr>
          <c:marker>
            <c:symbol val="circle"/>
            <c:size val="5"/>
            <c:spPr>
              <a:solidFill>
                <a:schemeClr val="accent3">
                  <a:lumMod val="60000"/>
                  <a:lumOff val="40000"/>
                </a:schemeClr>
              </a:solidFill>
              <a:ln w="9525">
                <a:solidFill>
                  <a:srgbClr val="00B0F0"/>
                </a:solidFill>
              </a:ln>
              <a:effectLst/>
            </c:spPr>
          </c:marker>
          <c:xVal>
            <c:numRef>
              <c:f>Referencias!$M$8:$M$170</c:f>
              <c:numCache>
                <c:formatCode>mmm\-yy</c:formatCode>
                <c:ptCount val="163"/>
                <c:pt idx="0">
                  <c:v>42522</c:v>
                </c:pt>
                <c:pt idx="1">
                  <c:v>42491</c:v>
                </c:pt>
                <c:pt idx="2">
                  <c:v>42461</c:v>
                </c:pt>
                <c:pt idx="3">
                  <c:v>42430</c:v>
                </c:pt>
                <c:pt idx="4">
                  <c:v>42401</c:v>
                </c:pt>
                <c:pt idx="5">
                  <c:v>42370</c:v>
                </c:pt>
                <c:pt idx="6">
                  <c:v>42339</c:v>
                </c:pt>
                <c:pt idx="7">
                  <c:v>42309</c:v>
                </c:pt>
                <c:pt idx="8">
                  <c:v>42278</c:v>
                </c:pt>
                <c:pt idx="9">
                  <c:v>42248</c:v>
                </c:pt>
                <c:pt idx="10">
                  <c:v>42217</c:v>
                </c:pt>
                <c:pt idx="11">
                  <c:v>42186</c:v>
                </c:pt>
                <c:pt idx="12">
                  <c:v>42156</c:v>
                </c:pt>
                <c:pt idx="13">
                  <c:v>42125</c:v>
                </c:pt>
                <c:pt idx="14">
                  <c:v>42095</c:v>
                </c:pt>
                <c:pt idx="15">
                  <c:v>42064</c:v>
                </c:pt>
                <c:pt idx="16">
                  <c:v>42036</c:v>
                </c:pt>
                <c:pt idx="17">
                  <c:v>42005</c:v>
                </c:pt>
                <c:pt idx="18">
                  <c:v>41974</c:v>
                </c:pt>
                <c:pt idx="19">
                  <c:v>41944</c:v>
                </c:pt>
                <c:pt idx="20">
                  <c:v>41913</c:v>
                </c:pt>
                <c:pt idx="21">
                  <c:v>41883</c:v>
                </c:pt>
                <c:pt idx="22">
                  <c:v>41852</c:v>
                </c:pt>
                <c:pt idx="23">
                  <c:v>41821</c:v>
                </c:pt>
                <c:pt idx="24">
                  <c:v>41791</c:v>
                </c:pt>
                <c:pt idx="25">
                  <c:v>41760</c:v>
                </c:pt>
                <c:pt idx="26">
                  <c:v>41730</c:v>
                </c:pt>
                <c:pt idx="27">
                  <c:v>41699</c:v>
                </c:pt>
                <c:pt idx="28">
                  <c:v>41671</c:v>
                </c:pt>
                <c:pt idx="29">
                  <c:v>41640</c:v>
                </c:pt>
                <c:pt idx="30">
                  <c:v>41609</c:v>
                </c:pt>
                <c:pt idx="31">
                  <c:v>41579</c:v>
                </c:pt>
                <c:pt idx="32">
                  <c:v>41548</c:v>
                </c:pt>
                <c:pt idx="33">
                  <c:v>41518</c:v>
                </c:pt>
                <c:pt idx="34">
                  <c:v>41487</c:v>
                </c:pt>
                <c:pt idx="35">
                  <c:v>41456</c:v>
                </c:pt>
                <c:pt idx="36">
                  <c:v>41426</c:v>
                </c:pt>
                <c:pt idx="37">
                  <c:v>41395</c:v>
                </c:pt>
                <c:pt idx="38">
                  <c:v>41365</c:v>
                </c:pt>
                <c:pt idx="39">
                  <c:v>41334</c:v>
                </c:pt>
                <c:pt idx="40">
                  <c:v>41306</c:v>
                </c:pt>
                <c:pt idx="41">
                  <c:v>41275</c:v>
                </c:pt>
                <c:pt idx="42">
                  <c:v>41244</c:v>
                </c:pt>
                <c:pt idx="43">
                  <c:v>41214</c:v>
                </c:pt>
                <c:pt idx="44">
                  <c:v>41183</c:v>
                </c:pt>
                <c:pt idx="45">
                  <c:v>41153</c:v>
                </c:pt>
                <c:pt idx="46">
                  <c:v>41122</c:v>
                </c:pt>
                <c:pt idx="47">
                  <c:v>41091</c:v>
                </c:pt>
                <c:pt idx="48">
                  <c:v>41061</c:v>
                </c:pt>
                <c:pt idx="49">
                  <c:v>41030</c:v>
                </c:pt>
                <c:pt idx="50">
                  <c:v>41000</c:v>
                </c:pt>
                <c:pt idx="51">
                  <c:v>40969</c:v>
                </c:pt>
                <c:pt idx="52">
                  <c:v>40940</c:v>
                </c:pt>
                <c:pt idx="53">
                  <c:v>40909</c:v>
                </c:pt>
                <c:pt idx="54">
                  <c:v>40878</c:v>
                </c:pt>
                <c:pt idx="55">
                  <c:v>40848</c:v>
                </c:pt>
                <c:pt idx="56">
                  <c:v>40817</c:v>
                </c:pt>
                <c:pt idx="57">
                  <c:v>40787</c:v>
                </c:pt>
                <c:pt idx="58">
                  <c:v>40756</c:v>
                </c:pt>
                <c:pt idx="59">
                  <c:v>40725</c:v>
                </c:pt>
                <c:pt idx="60">
                  <c:v>40695</c:v>
                </c:pt>
                <c:pt idx="61">
                  <c:v>40664</c:v>
                </c:pt>
                <c:pt idx="62">
                  <c:v>40634</c:v>
                </c:pt>
                <c:pt idx="63">
                  <c:v>40603</c:v>
                </c:pt>
                <c:pt idx="64">
                  <c:v>40575</c:v>
                </c:pt>
                <c:pt idx="65">
                  <c:v>40544</c:v>
                </c:pt>
                <c:pt idx="66">
                  <c:v>40513</c:v>
                </c:pt>
                <c:pt idx="67">
                  <c:v>40483</c:v>
                </c:pt>
                <c:pt idx="68">
                  <c:v>40452</c:v>
                </c:pt>
                <c:pt idx="69">
                  <c:v>40422</c:v>
                </c:pt>
                <c:pt idx="70">
                  <c:v>40391</c:v>
                </c:pt>
                <c:pt idx="71">
                  <c:v>40360</c:v>
                </c:pt>
                <c:pt idx="72">
                  <c:v>40330</c:v>
                </c:pt>
                <c:pt idx="73">
                  <c:v>40299</c:v>
                </c:pt>
                <c:pt idx="74">
                  <c:v>40269</c:v>
                </c:pt>
                <c:pt idx="75">
                  <c:v>40238</c:v>
                </c:pt>
                <c:pt idx="76">
                  <c:v>40210</c:v>
                </c:pt>
                <c:pt idx="77">
                  <c:v>40179</c:v>
                </c:pt>
                <c:pt idx="78">
                  <c:v>40148</c:v>
                </c:pt>
                <c:pt idx="79">
                  <c:v>40118</c:v>
                </c:pt>
                <c:pt idx="80">
                  <c:v>40087</c:v>
                </c:pt>
                <c:pt idx="81">
                  <c:v>40057</c:v>
                </c:pt>
                <c:pt idx="82">
                  <c:v>40026</c:v>
                </c:pt>
                <c:pt idx="83">
                  <c:v>39995</c:v>
                </c:pt>
                <c:pt idx="84">
                  <c:v>39965</c:v>
                </c:pt>
                <c:pt idx="85">
                  <c:v>39934</c:v>
                </c:pt>
                <c:pt idx="86">
                  <c:v>39904</c:v>
                </c:pt>
                <c:pt idx="87">
                  <c:v>39873</c:v>
                </c:pt>
                <c:pt idx="88">
                  <c:v>39845</c:v>
                </c:pt>
                <c:pt idx="89">
                  <c:v>39814</c:v>
                </c:pt>
                <c:pt idx="90">
                  <c:v>39783</c:v>
                </c:pt>
                <c:pt idx="91">
                  <c:v>39753</c:v>
                </c:pt>
                <c:pt idx="92">
                  <c:v>39722</c:v>
                </c:pt>
                <c:pt idx="93">
                  <c:v>39692</c:v>
                </c:pt>
                <c:pt idx="94">
                  <c:v>39661</c:v>
                </c:pt>
                <c:pt idx="95">
                  <c:v>39630</c:v>
                </c:pt>
                <c:pt idx="96">
                  <c:v>39600</c:v>
                </c:pt>
                <c:pt idx="97">
                  <c:v>39569</c:v>
                </c:pt>
                <c:pt idx="98">
                  <c:v>39539</c:v>
                </c:pt>
                <c:pt idx="99">
                  <c:v>39508</c:v>
                </c:pt>
                <c:pt idx="100">
                  <c:v>39479</c:v>
                </c:pt>
                <c:pt idx="101">
                  <c:v>39448</c:v>
                </c:pt>
                <c:pt idx="102">
                  <c:v>39417</c:v>
                </c:pt>
                <c:pt idx="103">
                  <c:v>39387</c:v>
                </c:pt>
                <c:pt idx="104">
                  <c:v>39356</c:v>
                </c:pt>
                <c:pt idx="105">
                  <c:v>39326</c:v>
                </c:pt>
                <c:pt idx="106">
                  <c:v>39295</c:v>
                </c:pt>
                <c:pt idx="107">
                  <c:v>39264</c:v>
                </c:pt>
                <c:pt idx="108">
                  <c:v>39234</c:v>
                </c:pt>
                <c:pt idx="109">
                  <c:v>39203</c:v>
                </c:pt>
                <c:pt idx="110">
                  <c:v>39173</c:v>
                </c:pt>
                <c:pt idx="111">
                  <c:v>39142</c:v>
                </c:pt>
                <c:pt idx="112">
                  <c:v>39114</c:v>
                </c:pt>
                <c:pt idx="113">
                  <c:v>39083</c:v>
                </c:pt>
                <c:pt idx="114">
                  <c:v>39052</c:v>
                </c:pt>
                <c:pt idx="115">
                  <c:v>39022</c:v>
                </c:pt>
                <c:pt idx="116">
                  <c:v>38991</c:v>
                </c:pt>
                <c:pt idx="117">
                  <c:v>38961</c:v>
                </c:pt>
                <c:pt idx="118">
                  <c:v>38930</c:v>
                </c:pt>
                <c:pt idx="119">
                  <c:v>38899</c:v>
                </c:pt>
                <c:pt idx="120">
                  <c:v>38869</c:v>
                </c:pt>
                <c:pt idx="121">
                  <c:v>38838</c:v>
                </c:pt>
                <c:pt idx="122">
                  <c:v>38808</c:v>
                </c:pt>
                <c:pt idx="123">
                  <c:v>38777</c:v>
                </c:pt>
                <c:pt idx="124">
                  <c:v>38749</c:v>
                </c:pt>
                <c:pt idx="125">
                  <c:v>38718</c:v>
                </c:pt>
                <c:pt idx="126">
                  <c:v>38687</c:v>
                </c:pt>
                <c:pt idx="127">
                  <c:v>38657</c:v>
                </c:pt>
                <c:pt idx="128">
                  <c:v>38626</c:v>
                </c:pt>
                <c:pt idx="129">
                  <c:v>38596</c:v>
                </c:pt>
                <c:pt idx="130">
                  <c:v>38565</c:v>
                </c:pt>
                <c:pt idx="131">
                  <c:v>38534</c:v>
                </c:pt>
                <c:pt idx="132">
                  <c:v>38504</c:v>
                </c:pt>
                <c:pt idx="133">
                  <c:v>38473</c:v>
                </c:pt>
                <c:pt idx="134">
                  <c:v>38443</c:v>
                </c:pt>
                <c:pt idx="135">
                  <c:v>38412</c:v>
                </c:pt>
                <c:pt idx="136">
                  <c:v>38384</c:v>
                </c:pt>
                <c:pt idx="137">
                  <c:v>38353</c:v>
                </c:pt>
                <c:pt idx="138">
                  <c:v>38322</c:v>
                </c:pt>
                <c:pt idx="139">
                  <c:v>38292</c:v>
                </c:pt>
                <c:pt idx="140">
                  <c:v>38261</c:v>
                </c:pt>
                <c:pt idx="141">
                  <c:v>38231</c:v>
                </c:pt>
                <c:pt idx="142">
                  <c:v>38200</c:v>
                </c:pt>
                <c:pt idx="143">
                  <c:v>38169</c:v>
                </c:pt>
                <c:pt idx="144">
                  <c:v>38139</c:v>
                </c:pt>
                <c:pt idx="145">
                  <c:v>38108</c:v>
                </c:pt>
                <c:pt idx="146">
                  <c:v>38078</c:v>
                </c:pt>
                <c:pt idx="147">
                  <c:v>38047</c:v>
                </c:pt>
                <c:pt idx="148">
                  <c:v>38018</c:v>
                </c:pt>
                <c:pt idx="149">
                  <c:v>37987</c:v>
                </c:pt>
                <c:pt idx="150">
                  <c:v>37956</c:v>
                </c:pt>
                <c:pt idx="151">
                  <c:v>37926</c:v>
                </c:pt>
                <c:pt idx="152">
                  <c:v>37895</c:v>
                </c:pt>
                <c:pt idx="153">
                  <c:v>37865</c:v>
                </c:pt>
                <c:pt idx="154">
                  <c:v>37834</c:v>
                </c:pt>
                <c:pt idx="155">
                  <c:v>37803</c:v>
                </c:pt>
                <c:pt idx="156">
                  <c:v>37773</c:v>
                </c:pt>
                <c:pt idx="157">
                  <c:v>37742</c:v>
                </c:pt>
                <c:pt idx="158">
                  <c:v>37712</c:v>
                </c:pt>
                <c:pt idx="159">
                  <c:v>37681</c:v>
                </c:pt>
                <c:pt idx="160">
                  <c:v>37653</c:v>
                </c:pt>
                <c:pt idx="161">
                  <c:v>37622</c:v>
                </c:pt>
                <c:pt idx="162">
                  <c:v>37591</c:v>
                </c:pt>
              </c:numCache>
            </c:numRef>
          </c:xVal>
          <c:yVal>
            <c:numRef>
              <c:f>Referencias!$N$8:$N$170</c:f>
              <c:numCache>
                <c:formatCode>General</c:formatCode>
                <c:ptCount val="163"/>
                <c:pt idx="0">
                  <c:v>1534.2824803275348</c:v>
                </c:pt>
                <c:pt idx="1">
                  <c:v>1491.0422549344362</c:v>
                </c:pt>
                <c:pt idx="2">
                  <c:v>1439.2299758054403</c:v>
                </c:pt>
                <c:pt idx="3">
                  <c:v>1417.9605672960004</c:v>
                </c:pt>
                <c:pt idx="4">
                  <c:v>1384.7271165000004</c:v>
                </c:pt>
                <c:pt idx="5">
                  <c:v>1318.7877300000002</c:v>
                </c:pt>
                <c:pt idx="6" formatCode="#,##0.00">
                  <c:v>1209.8970000000002</c:v>
                </c:pt>
                <c:pt idx="8" formatCode="#,##0.00">
                  <c:v>930.69</c:v>
                </c:pt>
                <c:pt idx="9" formatCode="#,##0.00">
                  <c:v>922.14</c:v>
                </c:pt>
                <c:pt idx="10" formatCode="#,##0.00">
                  <c:v>909.85</c:v>
                </c:pt>
                <c:pt idx="11" formatCode="#,##0.00">
                  <c:v>897.04</c:v>
                </c:pt>
                <c:pt idx="12" formatCode="#,##0.00">
                  <c:v>884.33</c:v>
                </c:pt>
                <c:pt idx="13" formatCode="#,##0.00">
                  <c:v>872.85</c:v>
                </c:pt>
                <c:pt idx="14" formatCode="#,##0.00">
                  <c:v>860.1</c:v>
                </c:pt>
                <c:pt idx="15" formatCode="#,##0.00">
                  <c:v>853.74</c:v>
                </c:pt>
                <c:pt idx="16" formatCode="#,##0.00">
                  <c:v>845.45</c:v>
                </c:pt>
                <c:pt idx="17" formatCode="#,##0.00">
                  <c:v>843.35</c:v>
                </c:pt>
                <c:pt idx="18" formatCode="#,##0.00">
                  <c:v>841.66</c:v>
                </c:pt>
                <c:pt idx="19" formatCode="#,##0.00">
                  <c:v>833.72</c:v>
                </c:pt>
                <c:pt idx="20" formatCode="#,##0.00">
                  <c:v>826.18</c:v>
                </c:pt>
                <c:pt idx="21" formatCode="#,##0.00">
                  <c:v>816.18</c:v>
                </c:pt>
                <c:pt idx="22" formatCode="#,##0.00">
                  <c:v>803.37</c:v>
                </c:pt>
                <c:pt idx="23" formatCode="#,##0.00">
                  <c:v>790.47</c:v>
                </c:pt>
                <c:pt idx="24" formatCode="#,##0.00">
                  <c:v>779.97</c:v>
                </c:pt>
                <c:pt idx="25" formatCode="#,##0.00">
                  <c:v>768.4</c:v>
                </c:pt>
                <c:pt idx="26" formatCode="#,##0.00">
                  <c:v>754.31</c:v>
                </c:pt>
                <c:pt idx="27" formatCode="#,##0.00">
                  <c:v>741.56</c:v>
                </c:pt>
                <c:pt idx="28" formatCode="#,##0.00">
                  <c:v>723.94</c:v>
                </c:pt>
                <c:pt idx="29" formatCode="#,##0.00">
                  <c:v>688.67</c:v>
                </c:pt>
                <c:pt idx="30" formatCode="#,##0.00">
                  <c:v>656.17</c:v>
                </c:pt>
                <c:pt idx="31" formatCode="#,##0.00">
                  <c:v>646.52</c:v>
                </c:pt>
                <c:pt idx="32" formatCode="0.00">
                  <c:v>638.75</c:v>
                </c:pt>
                <c:pt idx="33" formatCode="0.00">
                  <c:v>631.54999999999995</c:v>
                </c:pt>
                <c:pt idx="34" formatCode="0.00">
                  <c:v>624.72</c:v>
                </c:pt>
                <c:pt idx="35" formatCode="0.00">
                  <c:v>617.73</c:v>
                </c:pt>
                <c:pt idx="36" formatCode="0.00">
                  <c:v>610.80999999999995</c:v>
                </c:pt>
                <c:pt idx="37" formatCode="#,##0.00">
                  <c:v>602.70000000000005</c:v>
                </c:pt>
                <c:pt idx="38" formatCode="#,##0.00">
                  <c:v>595.22</c:v>
                </c:pt>
                <c:pt idx="39" formatCode="#,##0.00">
                  <c:v>589.55999999999995</c:v>
                </c:pt>
                <c:pt idx="40" formatCode="#,##0.00">
                  <c:v>583.67999999999995</c:v>
                </c:pt>
                <c:pt idx="41" formatCode="#,##0.00">
                  <c:v>577.58000000000004</c:v>
                </c:pt>
                <c:pt idx="42" formatCode="#,##0.00">
                  <c:v>571.77</c:v>
                </c:pt>
                <c:pt idx="43" formatCode="#,##0.00">
                  <c:v>566.27</c:v>
                </c:pt>
                <c:pt idx="44" formatCode="#,##0.00">
                  <c:v>560.64</c:v>
                </c:pt>
                <c:pt idx="45" formatCode="#,##0.00">
                  <c:v>554.9</c:v>
                </c:pt>
                <c:pt idx="46" formatCode="#,##0.00">
                  <c:v>548.79</c:v>
                </c:pt>
                <c:pt idx="47" formatCode="#,##0.00">
                  <c:v>543.16999999999996</c:v>
                </c:pt>
                <c:pt idx="48" formatCode="#,##0.00">
                  <c:v>537.95000000000005</c:v>
                </c:pt>
                <c:pt idx="49" formatCode="#,##0.00">
                  <c:v>532.66999999999996</c:v>
                </c:pt>
                <c:pt idx="50" formatCode="#,##0.00">
                  <c:v>527.29</c:v>
                </c:pt>
                <c:pt idx="51" formatCode="#,##0.00">
                  <c:v>521.39</c:v>
                </c:pt>
                <c:pt idx="52" formatCode="#,##0.00">
                  <c:v>515.29999999999995</c:v>
                </c:pt>
                <c:pt idx="53" formatCode="#,##0.00">
                  <c:v>510.26</c:v>
                </c:pt>
                <c:pt idx="54" formatCode="#,##0.00">
                  <c:v>505.42</c:v>
                </c:pt>
                <c:pt idx="55" formatCode="#,##0.00">
                  <c:v>500.81</c:v>
                </c:pt>
                <c:pt idx="56" formatCode="#,##0.00">
                  <c:v>496.08</c:v>
                </c:pt>
                <c:pt idx="57" formatCode="#,##0.00">
                  <c:v>491.6</c:v>
                </c:pt>
                <c:pt idx="58" formatCode="#,##0.00">
                  <c:v>486.61</c:v>
                </c:pt>
                <c:pt idx="59" formatCode="#,##0.00">
                  <c:v>481.72</c:v>
                </c:pt>
                <c:pt idx="60" formatCode="0.00">
                  <c:v>476.92</c:v>
                </c:pt>
                <c:pt idx="61" formatCode="0.00">
                  <c:v>471.54</c:v>
                </c:pt>
                <c:pt idx="62" formatCode="0.00">
                  <c:v>466.74</c:v>
                </c:pt>
                <c:pt idx="63" formatCode="0.00">
                  <c:v>462.1</c:v>
                </c:pt>
                <c:pt idx="64" formatCode="0.00">
                  <c:v>457.7</c:v>
                </c:pt>
                <c:pt idx="65" formatCode="0.00">
                  <c:v>453.48</c:v>
                </c:pt>
                <c:pt idx="66" formatCode="#,##0.00">
                  <c:v>448.57</c:v>
                </c:pt>
                <c:pt idx="67" formatCode="0.00">
                  <c:v>444.38</c:v>
                </c:pt>
                <c:pt idx="68" formatCode="0.00">
                  <c:v>440.23</c:v>
                </c:pt>
                <c:pt idx="69" formatCode="0.00">
                  <c:v>436.28</c:v>
                </c:pt>
                <c:pt idx="70" formatCode="0.00">
                  <c:v>432.25</c:v>
                </c:pt>
                <c:pt idx="71" formatCode="0.00">
                  <c:v>427.98</c:v>
                </c:pt>
                <c:pt idx="72" formatCode="0.00">
                  <c:v>423.88</c:v>
                </c:pt>
                <c:pt idx="73" formatCode="0.00">
                  <c:v>418.79</c:v>
                </c:pt>
                <c:pt idx="74" formatCode="0.00">
                  <c:v>413.79</c:v>
                </c:pt>
                <c:pt idx="75" formatCode="0.00">
                  <c:v>409.06</c:v>
                </c:pt>
                <c:pt idx="76" formatCode="0.00">
                  <c:v>402.94</c:v>
                </c:pt>
                <c:pt idx="77" formatCode="0.00">
                  <c:v>396.84</c:v>
                </c:pt>
                <c:pt idx="78" formatCode="0.00">
                  <c:v>391.56</c:v>
                </c:pt>
                <c:pt idx="79" formatCode="0.00">
                  <c:v>386.72</c:v>
                </c:pt>
                <c:pt idx="80" formatCode="0.00">
                  <c:v>382.69</c:v>
                </c:pt>
                <c:pt idx="81" formatCode="0.00">
                  <c:v>379.18</c:v>
                </c:pt>
                <c:pt idx="82" formatCode="0.00">
                  <c:v>375.34</c:v>
                </c:pt>
                <c:pt idx="83" formatCode="0.00">
                  <c:v>371.47</c:v>
                </c:pt>
                <c:pt idx="84" formatCode="0.00">
                  <c:v>366.9</c:v>
                </c:pt>
                <c:pt idx="85" formatCode="0.00">
                  <c:v>362.8</c:v>
                </c:pt>
                <c:pt idx="86" formatCode="0.00">
                  <c:v>361.08</c:v>
                </c:pt>
                <c:pt idx="87" formatCode="0.00">
                  <c:v>359.38</c:v>
                </c:pt>
                <c:pt idx="88" formatCode="0.00">
                  <c:v>355.31</c:v>
                </c:pt>
                <c:pt idx="89" formatCode="0.00">
                  <c:v>354.81</c:v>
                </c:pt>
                <c:pt idx="90" formatCode="0.00">
                  <c:v>355.1</c:v>
                </c:pt>
                <c:pt idx="91" formatCode="0.00">
                  <c:v>356.03</c:v>
                </c:pt>
                <c:pt idx="92" formatCode="0.00">
                  <c:v>357.02</c:v>
                </c:pt>
                <c:pt idx="93" formatCode="0.00">
                  <c:v>355.06</c:v>
                </c:pt>
                <c:pt idx="94" formatCode="0.00">
                  <c:v>353.09</c:v>
                </c:pt>
                <c:pt idx="95" formatCode="0.00">
                  <c:v>350.17</c:v>
                </c:pt>
                <c:pt idx="96" formatCode="0.00">
                  <c:v>347.54</c:v>
                </c:pt>
                <c:pt idx="97" formatCode="0.00">
                  <c:v>343.43</c:v>
                </c:pt>
                <c:pt idx="98" formatCode="0.00">
                  <c:v>339.8</c:v>
                </c:pt>
                <c:pt idx="99" formatCode="0.00">
                  <c:v>335.66</c:v>
                </c:pt>
                <c:pt idx="100" formatCode="0.00">
                  <c:v>331.95</c:v>
                </c:pt>
                <c:pt idx="101" formatCode="0.00">
                  <c:v>328.9</c:v>
                </c:pt>
                <c:pt idx="102" formatCode="0.00">
                  <c:v>326.32</c:v>
                </c:pt>
                <c:pt idx="103" formatCode="0.00">
                  <c:v>324.27999999999997</c:v>
                </c:pt>
                <c:pt idx="104" formatCode="0.00">
                  <c:v>320.92</c:v>
                </c:pt>
                <c:pt idx="105" formatCode="0.00">
                  <c:v>317.99</c:v>
                </c:pt>
                <c:pt idx="106" formatCode="0.00">
                  <c:v>314.76</c:v>
                </c:pt>
                <c:pt idx="107" formatCode="0.00">
                  <c:v>312.38</c:v>
                </c:pt>
                <c:pt idx="108" formatCode="0.00">
                  <c:v>305.45</c:v>
                </c:pt>
                <c:pt idx="109" formatCode="0.00">
                  <c:v>299.62</c:v>
                </c:pt>
                <c:pt idx="110" formatCode="0.00">
                  <c:v>295.04000000000002</c:v>
                </c:pt>
                <c:pt idx="111" formatCode="0.00">
                  <c:v>290.02</c:v>
                </c:pt>
                <c:pt idx="112" formatCode="0.00">
                  <c:v>288.22000000000003</c:v>
                </c:pt>
                <c:pt idx="113" formatCode="0.00">
                  <c:v>285.85000000000002</c:v>
                </c:pt>
                <c:pt idx="114" formatCode="0.00">
                  <c:v>284.85000000000002</c:v>
                </c:pt>
                <c:pt idx="115" formatCode="0.00">
                  <c:v>283.73</c:v>
                </c:pt>
                <c:pt idx="116" formatCode="0.00">
                  <c:v>283.45999999999998</c:v>
                </c:pt>
                <c:pt idx="117" formatCode="0.00">
                  <c:v>282.29000000000002</c:v>
                </c:pt>
                <c:pt idx="118" formatCode="0.00">
                  <c:v>283.02999999999997</c:v>
                </c:pt>
                <c:pt idx="119" formatCode="0.00">
                  <c:v>281.22000000000003</c:v>
                </c:pt>
                <c:pt idx="120" formatCode="0.00">
                  <c:v>279.23</c:v>
                </c:pt>
                <c:pt idx="121" formatCode="0.00">
                  <c:v>277</c:v>
                </c:pt>
                <c:pt idx="122" formatCode="0.00">
                  <c:v>275.89999999999998</c:v>
                </c:pt>
                <c:pt idx="123" formatCode="0.00">
                  <c:v>271.95999999999998</c:v>
                </c:pt>
                <c:pt idx="124" formatCode="0.00">
                  <c:v>273.66000000000003</c:v>
                </c:pt>
                <c:pt idx="125" formatCode="0.00">
                  <c:v>269.39999999999998</c:v>
                </c:pt>
                <c:pt idx="126" formatCode="0.00">
                  <c:v>265.79000000000002</c:v>
                </c:pt>
                <c:pt idx="127" formatCode="0.00">
                  <c:v>263.43</c:v>
                </c:pt>
                <c:pt idx="128" formatCode="0.00">
                  <c:v>263.22000000000003</c:v>
                </c:pt>
                <c:pt idx="129" formatCode="0.00">
                  <c:v>260.29000000000002</c:v>
                </c:pt>
                <c:pt idx="130" formatCode="0.00">
                  <c:v>255.46</c:v>
                </c:pt>
                <c:pt idx="131" formatCode="0.00">
                  <c:v>252.31</c:v>
                </c:pt>
                <c:pt idx="132" formatCode="0.00">
                  <c:v>249.19</c:v>
                </c:pt>
                <c:pt idx="133" formatCode="0.00">
                  <c:v>248.6</c:v>
                </c:pt>
                <c:pt idx="134" formatCode="0.00">
                  <c:v>248.78</c:v>
                </c:pt>
                <c:pt idx="135" formatCode="0.00">
                  <c:v>245.2</c:v>
                </c:pt>
                <c:pt idx="136" formatCode="0.00">
                  <c:v>240.46</c:v>
                </c:pt>
                <c:pt idx="137" formatCode="0.00">
                  <c:v>237.93</c:v>
                </c:pt>
                <c:pt idx="138" formatCode="0.00">
                  <c:v>240.23</c:v>
                </c:pt>
                <c:pt idx="139" formatCode="0.00">
                  <c:v>238.15</c:v>
                </c:pt>
                <c:pt idx="140" formatCode="0.00">
                  <c:v>241.02</c:v>
                </c:pt>
                <c:pt idx="141" formatCode="0.00">
                  <c:v>239.62</c:v>
                </c:pt>
                <c:pt idx="142" formatCode="0.00">
                  <c:v>239.03</c:v>
                </c:pt>
                <c:pt idx="143" formatCode="0.00">
                  <c:v>233.41</c:v>
                </c:pt>
                <c:pt idx="144" formatCode="0.00">
                  <c:v>231.29</c:v>
                </c:pt>
                <c:pt idx="145" formatCode="0.00">
                  <c:v>230.77</c:v>
                </c:pt>
                <c:pt idx="146" formatCode="0.00">
                  <c:v>227.84</c:v>
                </c:pt>
                <c:pt idx="147" formatCode="0.00">
                  <c:v>226.03</c:v>
                </c:pt>
                <c:pt idx="148" formatCode="0.00">
                  <c:v>225.05</c:v>
                </c:pt>
                <c:pt idx="149" formatCode="0.00">
                  <c:v>221.96</c:v>
                </c:pt>
                <c:pt idx="150" formatCode="0.00">
                  <c:v>222.71</c:v>
                </c:pt>
                <c:pt idx="151" formatCode="0.00">
                  <c:v>218.9</c:v>
                </c:pt>
                <c:pt idx="152" formatCode="0.00">
                  <c:v>216.65</c:v>
                </c:pt>
                <c:pt idx="153" formatCode="0.00">
                  <c:v>215.5</c:v>
                </c:pt>
                <c:pt idx="154" formatCode="0.00">
                  <c:v>215.87</c:v>
                </c:pt>
                <c:pt idx="155" formatCode="0.00">
                  <c:v>212.96</c:v>
                </c:pt>
                <c:pt idx="156" formatCode="0.00">
                  <c:v>213.04</c:v>
                </c:pt>
                <c:pt idx="157" formatCode="0.00">
                  <c:v>213.33</c:v>
                </c:pt>
                <c:pt idx="158" formatCode="0.00">
                  <c:v>214.69</c:v>
                </c:pt>
                <c:pt idx="159" formatCode="0.00">
                  <c:v>218.7</c:v>
                </c:pt>
                <c:pt idx="160" formatCode="0.00">
                  <c:v>220.21</c:v>
                </c:pt>
                <c:pt idx="161" formatCode="0.00">
                  <c:v>219.35</c:v>
                </c:pt>
                <c:pt idx="162" formatCode="0.00">
                  <c:v>218.44</c:v>
                </c:pt>
              </c:numCache>
            </c:numRef>
          </c:yVal>
          <c:smooth val="1"/>
        </c:ser>
        <c:dLbls>
          <c:showLegendKey val="0"/>
          <c:showVal val="0"/>
          <c:showCatName val="0"/>
          <c:showSerName val="0"/>
          <c:showPercent val="0"/>
          <c:showBubbleSize val="0"/>
        </c:dLbls>
        <c:axId val="135202496"/>
        <c:axId val="135201920"/>
      </c:scatterChart>
      <c:valAx>
        <c:axId val="135200768"/>
        <c:scaling>
          <c:orientation val="minMax"/>
          <c:max val="42700"/>
          <c:min val="398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Mes</a:t>
                </a:r>
              </a:p>
            </c:rich>
          </c:tx>
          <c:layout>
            <c:manualLayout>
              <c:xMode val="edge"/>
              <c:yMode val="edge"/>
              <c:x val="0.49051831075447555"/>
              <c:y val="0.91887125220458554"/>
            </c:manualLayout>
          </c:layout>
          <c:overlay val="0"/>
          <c:spPr>
            <a:noFill/>
            <a:ln>
              <a:noFill/>
            </a:ln>
            <a:effectLst/>
          </c:spPr>
        </c:title>
        <c:numFmt formatCode="mmm\-yy" sourceLinked="1"/>
        <c:majorTickMark val="out"/>
        <c:minorTickMark val="out"/>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500" b="0" i="0" u="none" strike="noStrike" kern="1200" baseline="0">
                <a:solidFill>
                  <a:schemeClr val="tx1">
                    <a:lumMod val="65000"/>
                    <a:lumOff val="35000"/>
                  </a:schemeClr>
                </a:solidFill>
                <a:latin typeface="+mn-lt"/>
                <a:ea typeface="+mn-ea"/>
                <a:cs typeface="+mn-cs"/>
              </a:defRPr>
            </a:pPr>
            <a:endParaRPr lang="es-AR"/>
          </a:p>
        </c:txPr>
        <c:crossAx val="135201344"/>
        <c:crosses val="autoZero"/>
        <c:crossBetween val="midCat"/>
        <c:majorUnit val="730"/>
        <c:minorUnit val="365"/>
      </c:valAx>
      <c:valAx>
        <c:axId val="135201344"/>
        <c:scaling>
          <c:orientation val="minMax"/>
          <c:max val="18"/>
          <c:min val="3"/>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AR$ / USD</a:t>
                </a:r>
              </a:p>
            </c:rich>
          </c:tx>
          <c:layout>
            <c:manualLayout>
              <c:xMode val="edge"/>
              <c:yMode val="edge"/>
              <c:x val="1.5506944444444445E-2"/>
              <c:y val="0.34522929292929294"/>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500" b="0" i="0" u="none" strike="noStrike" kern="1200" baseline="0">
                <a:solidFill>
                  <a:schemeClr val="tx1">
                    <a:lumMod val="65000"/>
                    <a:lumOff val="35000"/>
                  </a:schemeClr>
                </a:solidFill>
                <a:latin typeface="+mn-lt"/>
                <a:ea typeface="+mn-ea"/>
                <a:cs typeface="+mn-cs"/>
              </a:defRPr>
            </a:pPr>
            <a:endParaRPr lang="es-AR"/>
          </a:p>
        </c:txPr>
        <c:crossAx val="135200768"/>
        <c:crosses val="autoZero"/>
        <c:crossBetween val="midCat"/>
        <c:majorUnit val="3"/>
      </c:valAx>
      <c:valAx>
        <c:axId val="135201920"/>
        <c:scaling>
          <c:orientation val="minMax"/>
          <c:max val="1800"/>
          <c:min val="300"/>
        </c:scaling>
        <c:delete val="0"/>
        <c:axPos val="r"/>
        <c:title>
          <c:tx>
            <c:rich>
              <a:bodyPr rot="-5400000" spcFirstLastPara="1" vertOverflow="ellipsis" vert="horz" wrap="square" anchor="ctr" anchorCtr="1"/>
              <a:lstStyle/>
              <a:p>
                <a:pPr>
                  <a:defRPr sz="1600" b="0" i="0" u="none" strike="noStrike" kern="1200" baseline="0">
                    <a:solidFill>
                      <a:schemeClr val="tx2">
                        <a:lumMod val="60000"/>
                        <a:lumOff val="40000"/>
                      </a:schemeClr>
                    </a:solidFill>
                    <a:latin typeface="+mn-lt"/>
                    <a:ea typeface="+mn-ea"/>
                    <a:cs typeface="+mn-cs"/>
                  </a:defRPr>
                </a:pPr>
                <a:r>
                  <a:rPr lang="en-US" sz="1600">
                    <a:solidFill>
                      <a:schemeClr val="tx2">
                        <a:lumMod val="60000"/>
                        <a:lumOff val="40000"/>
                      </a:schemeClr>
                    </a:solidFill>
                  </a:rPr>
                  <a:t>IPIM</a:t>
                </a:r>
              </a:p>
            </c:rich>
          </c:tx>
          <c:layout>
            <c:manualLayout>
              <c:xMode val="edge"/>
              <c:yMode val="edge"/>
              <c:x val="0.94517777777777778"/>
              <c:y val="0.40070606060606062"/>
            </c:manualLayout>
          </c:layout>
          <c:overlay val="0"/>
          <c:spPr>
            <a:noFill/>
            <a:ln>
              <a:noFill/>
            </a:ln>
            <a:effectLst/>
          </c:sp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500" b="0" i="0" u="none" strike="noStrike" kern="1200" baseline="0">
                <a:solidFill>
                  <a:schemeClr val="tx2">
                    <a:lumMod val="60000"/>
                    <a:lumOff val="40000"/>
                  </a:schemeClr>
                </a:solidFill>
                <a:latin typeface="+mn-lt"/>
                <a:ea typeface="+mn-ea"/>
                <a:cs typeface="+mn-cs"/>
              </a:defRPr>
            </a:pPr>
            <a:endParaRPr lang="es-AR"/>
          </a:p>
        </c:txPr>
        <c:crossAx val="135202496"/>
        <c:crosses val="max"/>
        <c:crossBetween val="midCat"/>
        <c:majorUnit val="300"/>
      </c:valAx>
      <c:valAx>
        <c:axId val="135202496"/>
        <c:scaling>
          <c:orientation val="minMax"/>
        </c:scaling>
        <c:delete val="1"/>
        <c:axPos val="b"/>
        <c:numFmt formatCode="mmm\-yy" sourceLinked="1"/>
        <c:majorTickMark val="out"/>
        <c:minorTickMark val="none"/>
        <c:tickLblPos val="nextTo"/>
        <c:crossAx val="135201920"/>
        <c:crosses val="autoZero"/>
        <c:crossBetween val="midCat"/>
      </c:valAx>
      <c:spPr>
        <a:noFill/>
        <a:ln>
          <a:noFill/>
        </a:ln>
        <a:effectLst/>
      </c:spPr>
    </c:plotArea>
    <c:legend>
      <c:legendPos val="r"/>
      <c:layout>
        <c:manualLayout>
          <c:xMode val="edge"/>
          <c:yMode val="edge"/>
          <c:x val="0.17126944444444445"/>
          <c:y val="0.1557040404040404"/>
          <c:w val="0.25531944444444443"/>
          <c:h val="0.14700555555555556"/>
        </c:manualLayout>
      </c:layout>
      <c:overlay val="0"/>
      <c:spPr>
        <a:solidFill>
          <a:schemeClr val="bg1"/>
        </a:solid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885079365079368"/>
          <c:y val="6.0895751147077071E-2"/>
          <c:w val="0.75762400793650797"/>
          <c:h val="0.78976792929292927"/>
        </c:manualLayout>
      </c:layout>
      <c:scatterChart>
        <c:scatterStyle val="smoothMarker"/>
        <c:varyColors val="0"/>
        <c:ser>
          <c:idx val="0"/>
          <c:order val="0"/>
          <c:tx>
            <c:v>CONICET</c:v>
          </c:tx>
          <c:spPr>
            <a:ln w="19050" cap="rnd">
              <a:solidFill>
                <a:srgbClr val="FF5050"/>
              </a:solidFill>
              <a:round/>
            </a:ln>
            <a:effectLst/>
          </c:spPr>
          <c:marker>
            <c:symbol val="circle"/>
            <c:size val="5"/>
            <c:spPr>
              <a:solidFill>
                <a:srgbClr val="FF5050"/>
              </a:solidFill>
              <a:ln w="9525">
                <a:solidFill>
                  <a:srgbClr val="FF5050"/>
                </a:solidFill>
              </a:ln>
              <a:effectLst/>
            </c:spPr>
          </c:marker>
          <c:xVal>
            <c:numRef>
              <c:f>'Evoucion historica'!$A$8:$A$14</c:f>
              <c:numCache>
                <c:formatCode>General</c:formatCode>
                <c:ptCount val="7"/>
                <c:pt idx="0">
                  <c:v>2010</c:v>
                </c:pt>
                <c:pt idx="1">
                  <c:v>2011</c:v>
                </c:pt>
                <c:pt idx="2">
                  <c:v>2012</c:v>
                </c:pt>
                <c:pt idx="3">
                  <c:v>2013</c:v>
                </c:pt>
                <c:pt idx="4">
                  <c:v>2014</c:v>
                </c:pt>
                <c:pt idx="5">
                  <c:v>2015</c:v>
                </c:pt>
                <c:pt idx="6">
                  <c:v>2016</c:v>
                </c:pt>
              </c:numCache>
            </c:numRef>
          </c:xVal>
          <c:yVal>
            <c:numRef>
              <c:f>'Evoucion historica'!$M$8:$M$14</c:f>
              <c:numCache>
                <c:formatCode>0.0</c:formatCode>
                <c:ptCount val="7"/>
                <c:pt idx="0">
                  <c:v>29.241184930738029</c:v>
                </c:pt>
                <c:pt idx="1">
                  <c:v>27.823808307894062</c:v>
                </c:pt>
                <c:pt idx="2">
                  <c:v>43.972302792459885</c:v>
                </c:pt>
                <c:pt idx="3">
                  <c:v>31.844075990032927</c:v>
                </c:pt>
                <c:pt idx="4">
                  <c:v>34.746615813940082</c:v>
                </c:pt>
                <c:pt idx="5">
                  <c:v>38.374731532297027</c:v>
                </c:pt>
                <c:pt idx="6">
                  <c:v>8.2598838635767962</c:v>
                </c:pt>
              </c:numCache>
            </c:numRef>
          </c:yVal>
          <c:smooth val="1"/>
        </c:ser>
        <c:ser>
          <c:idx val="1"/>
          <c:order val="1"/>
          <c:tx>
            <c:v>MINCYT</c:v>
          </c:tx>
          <c:spPr>
            <a:ln w="19050" cap="rnd">
              <a:solidFill>
                <a:schemeClr val="accent3">
                  <a:lumMod val="75000"/>
                </a:schemeClr>
              </a:solidFill>
              <a:round/>
            </a:ln>
            <a:effectLst/>
          </c:spPr>
          <c:marker>
            <c:symbol val="circle"/>
            <c:size val="5"/>
            <c:spPr>
              <a:solidFill>
                <a:schemeClr val="bg2">
                  <a:lumMod val="50000"/>
                </a:schemeClr>
              </a:solidFill>
              <a:ln w="9525">
                <a:solidFill>
                  <a:schemeClr val="accent3">
                    <a:lumMod val="75000"/>
                  </a:schemeClr>
                </a:solidFill>
              </a:ln>
              <a:effectLst/>
            </c:spPr>
          </c:marker>
          <c:xVal>
            <c:numRef>
              <c:f>'Evoucion historica'!$A$21:$A$27</c:f>
              <c:numCache>
                <c:formatCode>General</c:formatCode>
                <c:ptCount val="7"/>
                <c:pt idx="0">
                  <c:v>2010</c:v>
                </c:pt>
                <c:pt idx="1">
                  <c:v>2011</c:v>
                </c:pt>
                <c:pt idx="2">
                  <c:v>2012</c:v>
                </c:pt>
                <c:pt idx="3">
                  <c:v>2013</c:v>
                </c:pt>
                <c:pt idx="4">
                  <c:v>2014</c:v>
                </c:pt>
                <c:pt idx="5">
                  <c:v>2015</c:v>
                </c:pt>
                <c:pt idx="6">
                  <c:v>2016</c:v>
                </c:pt>
              </c:numCache>
            </c:numRef>
          </c:xVal>
          <c:yVal>
            <c:numRef>
              <c:f>'Evoucion historica'!$M$21:$M$27</c:f>
              <c:numCache>
                <c:formatCode>0.0</c:formatCode>
                <c:ptCount val="7"/>
                <c:pt idx="0">
                  <c:v>8.9215272424265422</c:v>
                </c:pt>
                <c:pt idx="1">
                  <c:v>22.113642996369247</c:v>
                </c:pt>
                <c:pt idx="2">
                  <c:v>8.723946170837829</c:v>
                </c:pt>
                <c:pt idx="3">
                  <c:v>41.88625875359196</c:v>
                </c:pt>
                <c:pt idx="4">
                  <c:v>74.534156108885526</c:v>
                </c:pt>
                <c:pt idx="5">
                  <c:v>6.0572609351463882</c:v>
                </c:pt>
                <c:pt idx="6">
                  <c:v>3.8008697791866157</c:v>
                </c:pt>
              </c:numCache>
            </c:numRef>
          </c:yVal>
          <c:smooth val="1"/>
        </c:ser>
        <c:ser>
          <c:idx val="2"/>
          <c:order val="2"/>
          <c:tx>
            <c:v>CONAE</c:v>
          </c:tx>
          <c:spPr>
            <a:ln w="19050" cap="rnd">
              <a:solidFill>
                <a:srgbClr val="0070C0"/>
              </a:solidFill>
              <a:round/>
            </a:ln>
            <a:effectLst/>
          </c:spPr>
          <c:marker>
            <c:symbol val="circle"/>
            <c:size val="5"/>
            <c:spPr>
              <a:solidFill>
                <a:schemeClr val="accent1">
                  <a:lumMod val="60000"/>
                  <a:lumOff val="40000"/>
                </a:schemeClr>
              </a:solidFill>
              <a:ln w="9525">
                <a:solidFill>
                  <a:srgbClr val="0070C0"/>
                </a:solidFill>
              </a:ln>
              <a:effectLst/>
            </c:spPr>
          </c:marker>
          <c:xVal>
            <c:numRef>
              <c:f>'Evoucion historica'!$A$34:$A$40</c:f>
              <c:numCache>
                <c:formatCode>General</c:formatCode>
                <c:ptCount val="7"/>
                <c:pt idx="0">
                  <c:v>2010</c:v>
                </c:pt>
                <c:pt idx="1">
                  <c:v>2011</c:v>
                </c:pt>
                <c:pt idx="2">
                  <c:v>2012</c:v>
                </c:pt>
                <c:pt idx="3">
                  <c:v>2013</c:v>
                </c:pt>
                <c:pt idx="4">
                  <c:v>2014</c:v>
                </c:pt>
                <c:pt idx="5">
                  <c:v>2015</c:v>
                </c:pt>
                <c:pt idx="6">
                  <c:v>2016</c:v>
                </c:pt>
              </c:numCache>
              <c:extLst xmlns:c15="http://schemas.microsoft.com/office/drawing/2012/chart"/>
            </c:numRef>
          </c:xVal>
          <c:yVal>
            <c:numRef>
              <c:f>'Evoucion historica'!$M$34:$M$40</c:f>
              <c:numCache>
                <c:formatCode>0.0</c:formatCode>
                <c:ptCount val="7"/>
                <c:pt idx="0">
                  <c:v>50.410794655055703</c:v>
                </c:pt>
                <c:pt idx="1">
                  <c:v>28.060545306399774</c:v>
                </c:pt>
                <c:pt idx="2">
                  <c:v>35.244081762742802</c:v>
                </c:pt>
                <c:pt idx="3">
                  <c:v>73.40358718765296</c:v>
                </c:pt>
                <c:pt idx="4">
                  <c:v>19.872707928880267</c:v>
                </c:pt>
                <c:pt idx="5">
                  <c:v>35.973016529148005</c:v>
                </c:pt>
                <c:pt idx="6">
                  <c:v>1.0223810924816483</c:v>
                </c:pt>
              </c:numCache>
              <c:extLst xmlns:c15="http://schemas.microsoft.com/office/drawing/2012/chart"/>
            </c:numRef>
          </c:yVal>
          <c:smooth val="1"/>
        </c:ser>
        <c:ser>
          <c:idx val="3"/>
          <c:order val="3"/>
          <c:tx>
            <c:v>USD</c:v>
          </c:tx>
          <c:spPr>
            <a:ln w="19050" cap="rnd">
              <a:solidFill>
                <a:schemeClr val="tx1"/>
              </a:solidFill>
              <a:round/>
            </a:ln>
            <a:effectLst/>
          </c:spPr>
          <c:marker>
            <c:symbol val="circle"/>
            <c:size val="5"/>
            <c:spPr>
              <a:solidFill>
                <a:schemeClr val="tx1">
                  <a:lumMod val="50000"/>
                  <a:lumOff val="50000"/>
                </a:schemeClr>
              </a:solidFill>
              <a:ln w="19050">
                <a:solidFill>
                  <a:schemeClr val="tx1"/>
                </a:solidFill>
              </a:ln>
              <a:effectLst/>
            </c:spPr>
          </c:marker>
          <c:xVal>
            <c:numRef>
              <c:f>'Evoucion historica'!$A$50:$A$57</c:f>
              <c:numCache>
                <c:formatCode>General</c:formatCode>
                <c:ptCount val="8"/>
                <c:pt idx="0">
                  <c:v>2010</c:v>
                </c:pt>
                <c:pt idx="1">
                  <c:v>2011</c:v>
                </c:pt>
                <c:pt idx="2">
                  <c:v>2012</c:v>
                </c:pt>
                <c:pt idx="3">
                  <c:v>2013</c:v>
                </c:pt>
                <c:pt idx="4">
                  <c:v>2014</c:v>
                </c:pt>
                <c:pt idx="5">
                  <c:v>2015</c:v>
                </c:pt>
                <c:pt idx="6">
                  <c:v>2016</c:v>
                </c:pt>
                <c:pt idx="7">
                  <c:v>2017</c:v>
                </c:pt>
              </c:numCache>
            </c:numRef>
          </c:xVal>
          <c:yVal>
            <c:numRef>
              <c:f>'Evoucion historica'!$J$50:$J$57</c:f>
              <c:numCache>
                <c:formatCode>0.0</c:formatCode>
                <c:ptCount val="8"/>
                <c:pt idx="0">
                  <c:v>11.764705882352938</c:v>
                </c:pt>
                <c:pt idx="1">
                  <c:v>5.2631578947368478</c:v>
                </c:pt>
                <c:pt idx="2">
                  <c:v>7.4999999999999956</c:v>
                </c:pt>
                <c:pt idx="3">
                  <c:v>13.953488372093037</c:v>
                </c:pt>
                <c:pt idx="4">
                  <c:v>32.65306122448979</c:v>
                </c:pt>
                <c:pt idx="5">
                  <c:v>32.307692307692307</c:v>
                </c:pt>
                <c:pt idx="6">
                  <c:v>51.162790697674424</c:v>
                </c:pt>
                <c:pt idx="7">
                  <c:v>38.461538461538467</c:v>
                </c:pt>
              </c:numCache>
            </c:numRef>
          </c:yVal>
          <c:smooth val="1"/>
        </c:ser>
        <c:dLbls>
          <c:showLegendKey val="0"/>
          <c:showVal val="0"/>
          <c:showCatName val="0"/>
          <c:showSerName val="0"/>
          <c:showPercent val="0"/>
          <c:showBubbleSize val="0"/>
        </c:dLbls>
        <c:axId val="140383872"/>
        <c:axId val="140384448"/>
        <c:extLst/>
      </c:scatterChart>
      <c:valAx>
        <c:axId val="14038387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Año</a:t>
                </a:r>
              </a:p>
            </c:rich>
          </c:tx>
          <c:layout>
            <c:manualLayout>
              <c:xMode val="edge"/>
              <c:yMode val="edge"/>
              <c:x val="0.53090101173031523"/>
              <c:y val="0.92155396210305363"/>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500" b="0" i="0" u="none" strike="noStrike" kern="1200" baseline="0">
                <a:solidFill>
                  <a:schemeClr val="tx1">
                    <a:lumMod val="65000"/>
                    <a:lumOff val="35000"/>
                  </a:schemeClr>
                </a:solidFill>
                <a:latin typeface="+mn-lt"/>
                <a:ea typeface="+mn-ea"/>
                <a:cs typeface="+mn-cs"/>
              </a:defRPr>
            </a:pPr>
            <a:endParaRPr lang="es-AR"/>
          </a:p>
        </c:txPr>
        <c:crossAx val="140384448"/>
        <c:crosses val="autoZero"/>
        <c:crossBetween val="midCat"/>
      </c:valAx>
      <c:valAx>
        <c:axId val="140384448"/>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Variación</a:t>
                </a:r>
                <a:r>
                  <a:rPr lang="en-US" sz="1600" baseline="0"/>
                  <a:t> interanual AR$ [%]</a:t>
                </a:r>
                <a:endParaRPr lang="en-US" sz="1600"/>
              </a:p>
            </c:rich>
          </c:tx>
          <c:layout>
            <c:manualLayout>
              <c:xMode val="edge"/>
              <c:yMode val="edge"/>
              <c:x val="1.1804563492063493E-2"/>
              <c:y val="0.1476159090909091"/>
            </c:manualLayout>
          </c:layout>
          <c:overlay val="0"/>
          <c:spPr>
            <a:noFill/>
            <a:ln>
              <a:noFill/>
            </a:ln>
            <a:effectLst/>
          </c:sp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500" b="0" i="0" u="none" strike="noStrike" kern="1200" baseline="0">
                <a:solidFill>
                  <a:schemeClr val="tx1">
                    <a:lumMod val="65000"/>
                    <a:lumOff val="35000"/>
                  </a:schemeClr>
                </a:solidFill>
                <a:latin typeface="+mn-lt"/>
                <a:ea typeface="+mn-ea"/>
                <a:cs typeface="+mn-cs"/>
              </a:defRPr>
            </a:pPr>
            <a:endParaRPr lang="es-AR"/>
          </a:p>
        </c:txPr>
        <c:crossAx val="140383872"/>
        <c:crosses val="autoZero"/>
        <c:crossBetween val="midCat"/>
      </c:valAx>
      <c:spPr>
        <a:noFill/>
        <a:ln>
          <a:noFill/>
        </a:ln>
        <a:effectLst/>
      </c:spPr>
    </c:plotArea>
    <c:legend>
      <c:legendPos val="l"/>
      <c:layout>
        <c:manualLayout>
          <c:xMode val="edge"/>
          <c:yMode val="edge"/>
          <c:x val="0.20629563492063491"/>
          <c:y val="7.6882070707070704E-2"/>
          <c:w val="0.26167718253968253"/>
          <c:h val="0.21233461664330905"/>
        </c:manualLayout>
      </c:layout>
      <c:overlay val="0"/>
      <c:spPr>
        <a:solidFill>
          <a:schemeClr val="bg1"/>
        </a:solidFill>
        <a:ln>
          <a:noFill/>
        </a:ln>
        <a:effectLst/>
      </c:spPr>
      <c:txPr>
        <a:bodyPr rot="0" spcFirstLastPara="1" vertOverflow="ellipsis" vert="horz" wrap="square" anchor="ctr" anchorCtr="1"/>
        <a:lstStyle/>
        <a:p>
          <a:pPr>
            <a:defRPr sz="15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Presupuestos totales</a:t>
            </a:r>
          </a:p>
        </c:rich>
      </c:tx>
      <c:overlay val="0"/>
      <c:spPr>
        <a:noFill/>
        <a:ln>
          <a:noFill/>
        </a:ln>
        <a:effectLst/>
      </c:spPr>
    </c:title>
    <c:autoTitleDeleted val="0"/>
    <c:plotArea>
      <c:layout>
        <c:manualLayout>
          <c:layoutTarget val="inner"/>
          <c:xMode val="edge"/>
          <c:yMode val="edge"/>
          <c:x val="0.18141545755790311"/>
          <c:y val="0.13547268712872557"/>
          <c:w val="0.75485920138888885"/>
          <c:h val="0.70977699072929223"/>
        </c:manualLayout>
      </c:layout>
      <c:scatterChart>
        <c:scatterStyle val="lineMarker"/>
        <c:varyColors val="0"/>
        <c:ser>
          <c:idx val="0"/>
          <c:order val="0"/>
          <c:tx>
            <c:v>CONICET</c:v>
          </c:tx>
          <c:spPr>
            <a:ln w="19050" cap="rnd">
              <a:solidFill>
                <a:srgbClr val="FF5050"/>
              </a:solidFill>
              <a:round/>
            </a:ln>
            <a:effectLst/>
          </c:spPr>
          <c:marker>
            <c:symbol val="circle"/>
            <c:size val="5"/>
            <c:spPr>
              <a:solidFill>
                <a:srgbClr val="FF5050"/>
              </a:solidFill>
              <a:ln w="9525">
                <a:solidFill>
                  <a:srgbClr val="FF5050"/>
                </a:solidFill>
              </a:ln>
              <a:effectLst/>
            </c:spPr>
          </c:marker>
          <c:xVal>
            <c:numRef>
              <c:f>'Evoucion historica'!$A$7:$A$15</c:f>
              <c:numCache>
                <c:formatCode>General</c:formatCode>
                <c:ptCount val="9"/>
                <c:pt idx="0">
                  <c:v>2009</c:v>
                </c:pt>
                <c:pt idx="1">
                  <c:v>2010</c:v>
                </c:pt>
                <c:pt idx="2">
                  <c:v>2011</c:v>
                </c:pt>
                <c:pt idx="3">
                  <c:v>2012</c:v>
                </c:pt>
                <c:pt idx="4">
                  <c:v>2013</c:v>
                </c:pt>
                <c:pt idx="5">
                  <c:v>2014</c:v>
                </c:pt>
                <c:pt idx="6">
                  <c:v>2015</c:v>
                </c:pt>
                <c:pt idx="7">
                  <c:v>2016</c:v>
                </c:pt>
                <c:pt idx="8">
                  <c:v>2017</c:v>
                </c:pt>
              </c:numCache>
            </c:numRef>
          </c:xVal>
          <c:yVal>
            <c:numRef>
              <c:f>'Evoucion historica'!$O$7:$O$15</c:f>
              <c:numCache>
                <c:formatCode>0.0</c:formatCode>
                <c:ptCount val="9"/>
                <c:pt idx="0">
                  <c:v>319.8075035294118</c:v>
                </c:pt>
                <c:pt idx="1">
                  <c:v>369.81532210526314</c:v>
                </c:pt>
                <c:pt idx="2">
                  <c:v>449.07642700000002</c:v>
                </c:pt>
                <c:pt idx="3">
                  <c:v>601.43783558139546</c:v>
                </c:pt>
                <c:pt idx="4">
                  <c:v>695.92238265306116</c:v>
                </c:pt>
                <c:pt idx="5">
                  <c:v>706.84523046153845</c:v>
                </c:pt>
                <c:pt idx="6">
                  <c:v>739.25799244186055</c:v>
                </c:pt>
                <c:pt idx="7">
                  <c:v>529.44235838461543</c:v>
                </c:pt>
                <c:pt idx="8">
                  <c:v>564.59</c:v>
                </c:pt>
              </c:numCache>
            </c:numRef>
          </c:yVal>
          <c:smooth val="0"/>
        </c:ser>
        <c:ser>
          <c:idx val="1"/>
          <c:order val="1"/>
          <c:tx>
            <c:v>MINCYT</c:v>
          </c:tx>
          <c:spPr>
            <a:ln w="19050" cap="rnd">
              <a:solidFill>
                <a:schemeClr val="accent3">
                  <a:lumMod val="75000"/>
                </a:schemeClr>
              </a:solidFill>
              <a:round/>
            </a:ln>
            <a:effectLst/>
          </c:spPr>
          <c:marker>
            <c:symbol val="circle"/>
            <c:size val="5"/>
            <c:spPr>
              <a:solidFill>
                <a:schemeClr val="bg2">
                  <a:lumMod val="50000"/>
                </a:schemeClr>
              </a:solidFill>
              <a:ln w="9525">
                <a:solidFill>
                  <a:schemeClr val="accent3">
                    <a:lumMod val="75000"/>
                  </a:schemeClr>
                </a:solidFill>
              </a:ln>
              <a:effectLst/>
            </c:spPr>
          </c:marker>
          <c:xVal>
            <c:numRef>
              <c:f>'Evoucion historica'!$A$20:$A$28</c:f>
              <c:numCache>
                <c:formatCode>General</c:formatCode>
                <c:ptCount val="9"/>
                <c:pt idx="0">
                  <c:v>2009</c:v>
                </c:pt>
                <c:pt idx="1">
                  <c:v>2010</c:v>
                </c:pt>
                <c:pt idx="2">
                  <c:v>2011</c:v>
                </c:pt>
                <c:pt idx="3">
                  <c:v>2012</c:v>
                </c:pt>
                <c:pt idx="4">
                  <c:v>2013</c:v>
                </c:pt>
                <c:pt idx="5">
                  <c:v>2014</c:v>
                </c:pt>
                <c:pt idx="6">
                  <c:v>2015</c:v>
                </c:pt>
                <c:pt idx="7">
                  <c:v>2016</c:v>
                </c:pt>
                <c:pt idx="8">
                  <c:v>2017</c:v>
                </c:pt>
              </c:numCache>
            </c:numRef>
          </c:xVal>
          <c:yVal>
            <c:numRef>
              <c:f>'Evoucion historica'!$O$20:$O$28</c:f>
              <c:numCache>
                <c:formatCode>0.0</c:formatCode>
                <c:ptCount val="9"/>
                <c:pt idx="0">
                  <c:v>227.05796205882353</c:v>
                </c:pt>
                <c:pt idx="1">
                  <c:v>221.28184210526317</c:v>
                </c:pt>
                <c:pt idx="2">
                  <c:v>256.70455275</c:v>
                </c:pt>
                <c:pt idx="3">
                  <c:v>259.62727418604652</c:v>
                </c:pt>
                <c:pt idx="4">
                  <c:v>323.26823102040811</c:v>
                </c:pt>
                <c:pt idx="5">
                  <c:v>425.3301610769231</c:v>
                </c:pt>
                <c:pt idx="6">
                  <c:v>340.94277581395352</c:v>
                </c:pt>
                <c:pt idx="7">
                  <c:v>234.11949799999999</c:v>
                </c:pt>
                <c:pt idx="8">
                  <c:v>114.08500000000001</c:v>
                </c:pt>
              </c:numCache>
            </c:numRef>
          </c:yVal>
          <c:smooth val="0"/>
        </c:ser>
        <c:ser>
          <c:idx val="2"/>
          <c:order val="2"/>
          <c:tx>
            <c:v>CONAE</c:v>
          </c:tx>
          <c:spPr>
            <a:ln w="19050" cap="rnd">
              <a:solidFill>
                <a:srgbClr val="0070C0"/>
              </a:solidFill>
              <a:round/>
            </a:ln>
            <a:effectLst/>
          </c:spPr>
          <c:marker>
            <c:symbol val="circle"/>
            <c:size val="5"/>
            <c:spPr>
              <a:solidFill>
                <a:schemeClr val="accent1">
                  <a:lumMod val="60000"/>
                  <a:lumOff val="40000"/>
                </a:schemeClr>
              </a:solidFill>
              <a:ln w="9525">
                <a:solidFill>
                  <a:srgbClr val="0070C0"/>
                </a:solidFill>
              </a:ln>
              <a:effectLst/>
            </c:spPr>
          </c:marker>
          <c:xVal>
            <c:numRef>
              <c:f>'Evoucion historica'!$A$33:$A$41</c:f>
              <c:numCache>
                <c:formatCode>General</c:formatCode>
                <c:ptCount val="9"/>
                <c:pt idx="0">
                  <c:v>2009</c:v>
                </c:pt>
                <c:pt idx="1">
                  <c:v>2010</c:v>
                </c:pt>
                <c:pt idx="2">
                  <c:v>2011</c:v>
                </c:pt>
                <c:pt idx="3">
                  <c:v>2012</c:v>
                </c:pt>
                <c:pt idx="4">
                  <c:v>2013</c:v>
                </c:pt>
                <c:pt idx="5">
                  <c:v>2014</c:v>
                </c:pt>
                <c:pt idx="6">
                  <c:v>2015</c:v>
                </c:pt>
                <c:pt idx="7">
                  <c:v>2016</c:v>
                </c:pt>
                <c:pt idx="8">
                  <c:v>2017</c:v>
                </c:pt>
              </c:numCache>
            </c:numRef>
          </c:xVal>
          <c:yVal>
            <c:numRef>
              <c:f>'Evoucion historica'!$O$33:$O$41</c:f>
              <c:numCache>
                <c:formatCode>0.0</c:formatCode>
                <c:ptCount val="9"/>
                <c:pt idx="0">
                  <c:v>73.676462647058827</c:v>
                </c:pt>
                <c:pt idx="1">
                  <c:v>99.152368421052614</c:v>
                </c:pt>
                <c:pt idx="2">
                  <c:v>120.62631049999999</c:v>
                </c:pt>
                <c:pt idx="3">
                  <c:v>151.7580893023256</c:v>
                </c:pt>
                <c:pt idx="4">
                  <c:v>230.93103551020411</c:v>
                </c:pt>
                <c:pt idx="5">
                  <c:v>208.68216923076926</c:v>
                </c:pt>
                <c:pt idx="6">
                  <c:v>214.46329802325585</c:v>
                </c:pt>
                <c:pt idx="7">
                  <c:v>143.32623076923079</c:v>
                </c:pt>
                <c:pt idx="8">
                  <c:v>96.692222222222227</c:v>
                </c:pt>
              </c:numCache>
            </c:numRef>
          </c:yVal>
          <c:smooth val="0"/>
        </c:ser>
        <c:dLbls>
          <c:showLegendKey val="0"/>
          <c:showVal val="0"/>
          <c:showCatName val="0"/>
          <c:showSerName val="0"/>
          <c:showPercent val="0"/>
          <c:showBubbleSize val="0"/>
        </c:dLbls>
        <c:axId val="140763712"/>
        <c:axId val="140764288"/>
      </c:scatterChart>
      <c:valAx>
        <c:axId val="140763712"/>
        <c:scaling>
          <c:orientation val="minMax"/>
          <c:max val="2018"/>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Año</a:t>
                </a:r>
              </a:p>
            </c:rich>
          </c:tx>
          <c:layout>
            <c:manualLayout>
              <c:xMode val="edge"/>
              <c:yMode val="edge"/>
              <c:x val="0.52227916469535973"/>
              <c:y val="0.91986887186639799"/>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500" b="0" i="0" u="none" strike="noStrike" kern="1200" baseline="0">
                <a:solidFill>
                  <a:schemeClr val="tx1">
                    <a:lumMod val="65000"/>
                    <a:lumOff val="35000"/>
                  </a:schemeClr>
                </a:solidFill>
                <a:latin typeface="+mn-lt"/>
                <a:ea typeface="+mn-ea"/>
                <a:cs typeface="+mn-cs"/>
              </a:defRPr>
            </a:pPr>
            <a:endParaRPr lang="es-AR"/>
          </a:p>
        </c:txPr>
        <c:crossAx val="140764288"/>
        <c:crosses val="autoZero"/>
        <c:crossBetween val="midCat"/>
      </c:valAx>
      <c:valAx>
        <c:axId val="140764288"/>
        <c:scaling>
          <c:orientation val="minMax"/>
          <c:min val="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Millones</a:t>
                </a:r>
                <a:r>
                  <a:rPr lang="en-US" sz="1600" baseline="0"/>
                  <a:t> USD</a:t>
                </a:r>
                <a:endParaRPr lang="en-US" sz="1600"/>
              </a:p>
            </c:rich>
          </c:tx>
          <c:layout>
            <c:manualLayout>
              <c:xMode val="edge"/>
              <c:yMode val="edge"/>
              <c:x val="1.4366424814639588E-2"/>
              <c:y val="0.35418263447000331"/>
            </c:manualLayout>
          </c:layout>
          <c:overlay val="0"/>
          <c:spPr>
            <a:noFill/>
            <a:ln>
              <a:noFill/>
            </a:ln>
            <a:effectLst/>
          </c:sp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500" b="0" i="0" u="none" strike="noStrike" kern="1200" baseline="0">
                <a:solidFill>
                  <a:schemeClr val="tx1">
                    <a:lumMod val="65000"/>
                    <a:lumOff val="35000"/>
                  </a:schemeClr>
                </a:solidFill>
                <a:latin typeface="+mn-lt"/>
                <a:ea typeface="+mn-ea"/>
                <a:cs typeface="+mn-cs"/>
              </a:defRPr>
            </a:pPr>
            <a:endParaRPr lang="es-AR"/>
          </a:p>
        </c:txPr>
        <c:crossAx val="140763712"/>
        <c:crosses val="autoZero"/>
        <c:crossBetween val="midCat"/>
      </c:valAx>
      <c:spPr>
        <a:noFill/>
        <a:ln>
          <a:noFill/>
        </a:ln>
        <a:effectLst/>
      </c:spPr>
    </c:plotArea>
    <c:legend>
      <c:legendPos val="r"/>
      <c:layout>
        <c:manualLayout>
          <c:xMode val="edge"/>
          <c:yMode val="edge"/>
          <c:x val="0.21021959040537425"/>
          <c:y val="0.16644459834159725"/>
          <c:w val="0.22181261363468693"/>
          <c:h val="0.20034435143467502"/>
        </c:manualLayout>
      </c:layout>
      <c:overlay val="0"/>
      <c:spPr>
        <a:solidFill>
          <a:schemeClr val="bg1"/>
        </a:solidFill>
        <a:ln>
          <a:noFill/>
        </a:ln>
        <a:effectLst/>
      </c:spPr>
      <c:txPr>
        <a:bodyPr rot="0" spcFirstLastPara="1" vertOverflow="ellipsis" vert="horz" wrap="square" anchor="ctr" anchorCtr="1"/>
        <a:lstStyle/>
        <a:p>
          <a:pPr>
            <a:defRPr sz="15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454960317460321"/>
          <c:y val="5.257979797979799E-2"/>
          <c:w val="0.65609880952380961"/>
          <c:h val="0.80450580808080807"/>
        </c:manualLayout>
      </c:layout>
      <c:scatterChart>
        <c:scatterStyle val="smoothMarker"/>
        <c:varyColors val="0"/>
        <c:ser>
          <c:idx val="3"/>
          <c:order val="0"/>
          <c:tx>
            <c:v>CONICET</c:v>
          </c:tx>
          <c:spPr>
            <a:ln w="19050" cap="rnd">
              <a:solidFill>
                <a:srgbClr val="FF5050"/>
              </a:solidFill>
              <a:round/>
            </a:ln>
            <a:effectLst/>
          </c:spPr>
          <c:marker>
            <c:symbol val="circle"/>
            <c:size val="5"/>
            <c:spPr>
              <a:solidFill>
                <a:srgbClr val="FF5050"/>
              </a:solidFill>
              <a:ln w="9525">
                <a:solidFill>
                  <a:srgbClr val="FF5050"/>
                </a:solidFill>
              </a:ln>
              <a:effectLst/>
            </c:spPr>
          </c:marker>
          <c:xVal>
            <c:numRef>
              <c:f>'Evoucion historica'!$A$7:$A$14</c:f>
              <c:numCache>
                <c:formatCode>General</c:formatCode>
                <c:ptCount val="8"/>
                <c:pt idx="0">
                  <c:v>2009</c:v>
                </c:pt>
                <c:pt idx="1">
                  <c:v>2010</c:v>
                </c:pt>
                <c:pt idx="2">
                  <c:v>2011</c:v>
                </c:pt>
                <c:pt idx="3">
                  <c:v>2012</c:v>
                </c:pt>
                <c:pt idx="4">
                  <c:v>2013</c:v>
                </c:pt>
                <c:pt idx="5">
                  <c:v>2014</c:v>
                </c:pt>
                <c:pt idx="6">
                  <c:v>2015</c:v>
                </c:pt>
                <c:pt idx="7">
                  <c:v>2016</c:v>
                </c:pt>
              </c:numCache>
            </c:numRef>
          </c:xVal>
          <c:yVal>
            <c:numRef>
              <c:f>'Evoucion historica'!$B$7:$B$14</c:f>
              <c:numCache>
                <c:formatCode>0.00</c:formatCode>
                <c:ptCount val="8"/>
                <c:pt idx="0">
                  <c:v>1087.3455120000001</c:v>
                </c:pt>
                <c:pt idx="1">
                  <c:v>1405.2982239999999</c:v>
                </c:pt>
                <c:pt idx="2">
                  <c:v>1796.3057080000001</c:v>
                </c:pt>
                <c:pt idx="3">
                  <c:v>2586.1826930000002</c:v>
                </c:pt>
                <c:pt idx="4">
                  <c:v>3410.019675</c:v>
                </c:pt>
                <c:pt idx="5">
                  <c:v>4594.4939979999999</c:v>
                </c:pt>
                <c:pt idx="6">
                  <c:v>6357.618735</c:v>
                </c:pt>
                <c:pt idx="7">
                  <c:v>6882.7506590000003</c:v>
                </c:pt>
              </c:numCache>
            </c:numRef>
          </c:yVal>
          <c:smooth val="1"/>
        </c:ser>
        <c:ser>
          <c:idx val="4"/>
          <c:order val="1"/>
          <c:tx>
            <c:v>MINCYT</c:v>
          </c:tx>
          <c:spPr>
            <a:ln w="19050" cap="rnd">
              <a:solidFill>
                <a:schemeClr val="accent3">
                  <a:lumMod val="75000"/>
                </a:schemeClr>
              </a:solidFill>
              <a:round/>
            </a:ln>
            <a:effectLst/>
          </c:spPr>
          <c:marker>
            <c:symbol val="circle"/>
            <c:size val="5"/>
            <c:spPr>
              <a:solidFill>
                <a:schemeClr val="bg2">
                  <a:lumMod val="50000"/>
                </a:schemeClr>
              </a:solidFill>
              <a:ln w="9525">
                <a:solidFill>
                  <a:schemeClr val="accent3">
                    <a:lumMod val="75000"/>
                  </a:schemeClr>
                </a:solidFill>
              </a:ln>
              <a:effectLst/>
            </c:spPr>
          </c:marker>
          <c:xVal>
            <c:numRef>
              <c:f>'Evoucion historica'!$A$7:$A$14</c:f>
              <c:numCache>
                <c:formatCode>General</c:formatCode>
                <c:ptCount val="8"/>
                <c:pt idx="0">
                  <c:v>2009</c:v>
                </c:pt>
                <c:pt idx="1">
                  <c:v>2010</c:v>
                </c:pt>
                <c:pt idx="2">
                  <c:v>2011</c:v>
                </c:pt>
                <c:pt idx="3">
                  <c:v>2012</c:v>
                </c:pt>
                <c:pt idx="4">
                  <c:v>2013</c:v>
                </c:pt>
                <c:pt idx="5">
                  <c:v>2014</c:v>
                </c:pt>
                <c:pt idx="6">
                  <c:v>2015</c:v>
                </c:pt>
                <c:pt idx="7">
                  <c:v>2016</c:v>
                </c:pt>
              </c:numCache>
            </c:numRef>
          </c:xVal>
          <c:yVal>
            <c:numRef>
              <c:f>'Evoucion historica'!$B$20:$B$27</c:f>
              <c:numCache>
                <c:formatCode>0.00</c:formatCode>
                <c:ptCount val="8"/>
                <c:pt idx="0">
                  <c:v>771.99707100000001</c:v>
                </c:pt>
                <c:pt idx="1">
                  <c:v>840.87099999999998</c:v>
                </c:pt>
                <c:pt idx="2">
                  <c:v>1026.818211</c:v>
                </c:pt>
                <c:pt idx="3">
                  <c:v>1116.397279</c:v>
                </c:pt>
                <c:pt idx="4">
                  <c:v>1584.014332</c:v>
                </c:pt>
                <c:pt idx="5">
                  <c:v>2764.6460470000002</c:v>
                </c:pt>
                <c:pt idx="6">
                  <c:v>2932.107872</c:v>
                </c:pt>
                <c:pt idx="7">
                  <c:v>3043.5534739999998</c:v>
                </c:pt>
              </c:numCache>
            </c:numRef>
          </c:yVal>
          <c:smooth val="1"/>
        </c:ser>
        <c:ser>
          <c:idx val="5"/>
          <c:order val="2"/>
          <c:tx>
            <c:v>CONAE</c:v>
          </c:tx>
          <c:spPr>
            <a:ln w="19050" cap="rnd">
              <a:solidFill>
                <a:srgbClr val="0070C0"/>
              </a:solidFill>
              <a:round/>
            </a:ln>
            <a:effectLst/>
          </c:spPr>
          <c:marker>
            <c:symbol val="circle"/>
            <c:size val="5"/>
            <c:spPr>
              <a:solidFill>
                <a:schemeClr val="tx2">
                  <a:lumMod val="40000"/>
                  <a:lumOff val="60000"/>
                </a:schemeClr>
              </a:solidFill>
              <a:ln w="9525">
                <a:solidFill>
                  <a:srgbClr val="0070C0"/>
                </a:solidFill>
              </a:ln>
              <a:effectLst/>
            </c:spPr>
          </c:marker>
          <c:xVal>
            <c:numRef>
              <c:f>'Evoucion historica'!$A$7:$A$14</c:f>
              <c:numCache>
                <c:formatCode>General</c:formatCode>
                <c:ptCount val="8"/>
                <c:pt idx="0">
                  <c:v>2009</c:v>
                </c:pt>
                <c:pt idx="1">
                  <c:v>2010</c:v>
                </c:pt>
                <c:pt idx="2">
                  <c:v>2011</c:v>
                </c:pt>
                <c:pt idx="3">
                  <c:v>2012</c:v>
                </c:pt>
                <c:pt idx="4">
                  <c:v>2013</c:v>
                </c:pt>
                <c:pt idx="5">
                  <c:v>2014</c:v>
                </c:pt>
                <c:pt idx="6">
                  <c:v>2015</c:v>
                </c:pt>
                <c:pt idx="7">
                  <c:v>2016</c:v>
                </c:pt>
              </c:numCache>
            </c:numRef>
          </c:xVal>
          <c:yVal>
            <c:numRef>
              <c:f>'Evoucion historica'!$B$33:$B$40</c:f>
              <c:numCache>
                <c:formatCode>0.00</c:formatCode>
                <c:ptCount val="8"/>
                <c:pt idx="0">
                  <c:v>250.49997300000001</c:v>
                </c:pt>
                <c:pt idx="1">
                  <c:v>376.779</c:v>
                </c:pt>
                <c:pt idx="2">
                  <c:v>482.50524200000001</c:v>
                </c:pt>
                <c:pt idx="3">
                  <c:v>652.55978400000004</c:v>
                </c:pt>
                <c:pt idx="4">
                  <c:v>1131.5620739999999</c:v>
                </c:pt>
                <c:pt idx="5">
                  <c:v>1356.4340999999999</c:v>
                </c:pt>
                <c:pt idx="6">
                  <c:v>1844.3843629999999</c:v>
                </c:pt>
                <c:pt idx="7">
                  <c:v>1863.241</c:v>
                </c:pt>
              </c:numCache>
            </c:numRef>
          </c:yVal>
          <c:smooth val="1"/>
        </c:ser>
        <c:dLbls>
          <c:showLegendKey val="0"/>
          <c:showVal val="0"/>
          <c:showCatName val="0"/>
          <c:showSerName val="0"/>
          <c:showPercent val="0"/>
          <c:showBubbleSize val="0"/>
        </c:dLbls>
        <c:axId val="140766592"/>
        <c:axId val="140767168"/>
      </c:scatterChart>
      <c:scatterChart>
        <c:scatterStyle val="smoothMarker"/>
        <c:varyColors val="0"/>
        <c:ser>
          <c:idx val="1"/>
          <c:order val="3"/>
          <c:tx>
            <c:v>IPC</c:v>
          </c:tx>
          <c:spPr>
            <a:ln w="19050" cap="rnd">
              <a:solidFill>
                <a:sysClr val="windowText" lastClr="000000"/>
              </a:solidFill>
              <a:round/>
            </a:ln>
            <a:effectLst/>
          </c:spPr>
          <c:marker>
            <c:symbol val="circle"/>
            <c:size val="5"/>
            <c:spPr>
              <a:solidFill>
                <a:schemeClr val="tx1">
                  <a:lumMod val="50000"/>
                  <a:lumOff val="50000"/>
                </a:schemeClr>
              </a:solidFill>
              <a:ln w="9525">
                <a:solidFill>
                  <a:sysClr val="windowText" lastClr="000000"/>
                </a:solidFill>
              </a:ln>
              <a:effectLst/>
            </c:spPr>
          </c:marker>
          <c:xVal>
            <c:numRef>
              <c:f>'Evoucion historica'!$A$49:$A$56</c:f>
              <c:numCache>
                <c:formatCode>General</c:formatCode>
                <c:ptCount val="8"/>
                <c:pt idx="0">
                  <c:v>2009</c:v>
                </c:pt>
                <c:pt idx="1">
                  <c:v>2010</c:v>
                </c:pt>
                <c:pt idx="2">
                  <c:v>2011</c:v>
                </c:pt>
                <c:pt idx="3">
                  <c:v>2012</c:v>
                </c:pt>
                <c:pt idx="4">
                  <c:v>2013</c:v>
                </c:pt>
                <c:pt idx="5">
                  <c:v>2014</c:v>
                </c:pt>
                <c:pt idx="6">
                  <c:v>2015</c:v>
                </c:pt>
                <c:pt idx="7">
                  <c:v>2016</c:v>
                </c:pt>
              </c:numCache>
            </c:numRef>
          </c:xVal>
          <c:yVal>
            <c:numRef>
              <c:f>'Evoucion historica'!$B$49:$B$56</c:f>
              <c:numCache>
                <c:formatCode>0</c:formatCode>
                <c:ptCount val="8"/>
                <c:pt idx="0">
                  <c:v>127.292999267578</c:v>
                </c:pt>
                <c:pt idx="1">
                  <c:v>148.406005859375</c:v>
                </c:pt>
                <c:pt idx="2">
                  <c:v>186.91600036621</c:v>
                </c:pt>
                <c:pt idx="3">
                  <c:v>232.42399597167901</c:v>
                </c:pt>
                <c:pt idx="4">
                  <c:v>292.00900268554602</c:v>
                </c:pt>
                <c:pt idx="5">
                  <c:v>362.96200561523398</c:v>
                </c:pt>
                <c:pt idx="6">
                  <c:v>499.36700439453102</c:v>
                </c:pt>
                <c:pt idx="7">
                  <c:v>638.88397216796795</c:v>
                </c:pt>
              </c:numCache>
            </c:numRef>
          </c:yVal>
          <c:smooth val="1"/>
        </c:ser>
        <c:dLbls>
          <c:showLegendKey val="0"/>
          <c:showVal val="0"/>
          <c:showCatName val="0"/>
          <c:showSerName val="0"/>
          <c:showPercent val="0"/>
          <c:showBubbleSize val="0"/>
        </c:dLbls>
        <c:axId val="140768320"/>
        <c:axId val="140767744"/>
        <c:extLst>
          <c:ext xmlns:c15="http://schemas.microsoft.com/office/drawing/2012/chart" uri="{02D57815-91ED-43cb-92C2-25804820EDAC}">
            <c15:filteredScatterSeries>
              <c15:ser>
                <c:idx val="0"/>
                <c:order val="3"/>
                <c:tx>
                  <c:v>USD</c:v>
                </c:tx>
                <c:spPr>
                  <a:ln w="19050" cap="rnd">
                    <a:solidFill>
                      <a:schemeClr val="tx1"/>
                    </a:solidFill>
                    <a:round/>
                  </a:ln>
                  <a:effectLst/>
                </c:spPr>
                <c:marker>
                  <c:symbol val="circle"/>
                  <c:size val="5"/>
                  <c:spPr>
                    <a:solidFill>
                      <a:schemeClr val="tx1">
                        <a:lumMod val="50000"/>
                        <a:lumOff val="50000"/>
                      </a:schemeClr>
                    </a:solidFill>
                    <a:ln w="9525">
                      <a:solidFill>
                        <a:schemeClr val="tx1"/>
                      </a:solidFill>
                    </a:ln>
                    <a:effectLst/>
                  </c:spPr>
                </c:marker>
                <c:xVal>
                  <c:numRef>
                    <c:extLst>
                      <c:ext uri="{02D57815-91ED-43cb-92C2-25804820EDAC}">
                        <c15:formulaRef>
                          <c15:sqref>'Evoucion historica'!$A$49:$A$57</c15:sqref>
                        </c15:formulaRef>
                      </c:ext>
                    </c:extLst>
                    <c:numCache>
                      <c:formatCode>General</c:formatCode>
                      <c:ptCount val="9"/>
                      <c:pt idx="0">
                        <c:v>2009</c:v>
                      </c:pt>
                      <c:pt idx="1">
                        <c:v>2010</c:v>
                      </c:pt>
                      <c:pt idx="2">
                        <c:v>2011</c:v>
                      </c:pt>
                      <c:pt idx="3">
                        <c:v>2012</c:v>
                      </c:pt>
                      <c:pt idx="4">
                        <c:v>2013</c:v>
                      </c:pt>
                      <c:pt idx="5">
                        <c:v>2014</c:v>
                      </c:pt>
                      <c:pt idx="6">
                        <c:v>2015</c:v>
                      </c:pt>
                      <c:pt idx="7">
                        <c:v>2016</c:v>
                      </c:pt>
                      <c:pt idx="8">
                        <c:v>2017</c:v>
                      </c:pt>
                    </c:numCache>
                  </c:numRef>
                </c:xVal>
                <c:yVal>
                  <c:numRef>
                    <c:extLst>
                      <c:ext uri="{02D57815-91ED-43cb-92C2-25804820EDAC}">
                        <c15:formulaRef>
                          <c15:sqref>'Evoucion historica'!$I$49:$I$57</c15:sqref>
                        </c15:formulaRef>
                      </c:ext>
                    </c:extLst>
                    <c:numCache>
                      <c:formatCode>General</c:formatCode>
                      <c:ptCount val="9"/>
                      <c:pt idx="0">
                        <c:v>3.4</c:v>
                      </c:pt>
                      <c:pt idx="1">
                        <c:v>3.8</c:v>
                      </c:pt>
                      <c:pt idx="2">
                        <c:v>4</c:v>
                      </c:pt>
                      <c:pt idx="3">
                        <c:v>4.3</c:v>
                      </c:pt>
                      <c:pt idx="4">
                        <c:v>4.9000000000000004</c:v>
                      </c:pt>
                      <c:pt idx="5">
                        <c:v>6.5</c:v>
                      </c:pt>
                      <c:pt idx="6">
                        <c:v>8.6</c:v>
                      </c:pt>
                      <c:pt idx="7">
                        <c:v>13</c:v>
                      </c:pt>
                      <c:pt idx="8">
                        <c:v>18</c:v>
                      </c:pt>
                    </c:numCache>
                  </c:numRef>
                </c:yVal>
                <c:smooth val="1"/>
              </c15:ser>
            </c15:filteredScatterSeries>
          </c:ext>
        </c:extLst>
      </c:scatterChart>
      <c:valAx>
        <c:axId val="140766592"/>
        <c:scaling>
          <c:orientation val="minMax"/>
          <c:max val="2018"/>
          <c:min val="2008"/>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Año</a:t>
                </a:r>
              </a:p>
            </c:rich>
          </c:tx>
          <c:layout>
            <c:manualLayout>
              <c:xMode val="edge"/>
              <c:yMode val="edge"/>
              <c:x val="0.47275892857142865"/>
              <c:y val="0.92304141414141416"/>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500" b="0" i="0" u="none" strike="noStrike" kern="1200" baseline="0">
                <a:solidFill>
                  <a:schemeClr val="tx1">
                    <a:lumMod val="65000"/>
                    <a:lumOff val="35000"/>
                  </a:schemeClr>
                </a:solidFill>
                <a:latin typeface="+mn-lt"/>
                <a:ea typeface="+mn-ea"/>
                <a:cs typeface="+mn-cs"/>
              </a:defRPr>
            </a:pPr>
            <a:endParaRPr lang="es-AR"/>
          </a:p>
        </c:txPr>
        <c:crossAx val="140767168"/>
        <c:crosses val="autoZero"/>
        <c:crossBetween val="midCat"/>
        <c:majorUnit val="3"/>
      </c:valAx>
      <c:valAx>
        <c:axId val="140767168"/>
        <c:scaling>
          <c:orientation val="minMax"/>
          <c:max val="9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Presupuesto total [Millones AR$]</a:t>
                </a:r>
              </a:p>
            </c:rich>
          </c:tx>
          <c:layout>
            <c:manualLayout>
              <c:xMode val="edge"/>
              <c:yMode val="edge"/>
              <c:x val="1.1182738095238095E-2"/>
              <c:y val="0.10849949494949493"/>
            </c:manualLayout>
          </c:layout>
          <c:overlay val="0"/>
          <c:spPr>
            <a:noFill/>
            <a:ln>
              <a:noFill/>
            </a:ln>
            <a:effectLst/>
          </c:sp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500" b="0" i="0" u="none" strike="noStrike" kern="1200" baseline="0">
                <a:solidFill>
                  <a:schemeClr val="tx1">
                    <a:lumMod val="65000"/>
                    <a:lumOff val="35000"/>
                  </a:schemeClr>
                </a:solidFill>
                <a:latin typeface="+mn-lt"/>
                <a:ea typeface="+mn-ea"/>
                <a:cs typeface="+mn-cs"/>
              </a:defRPr>
            </a:pPr>
            <a:endParaRPr lang="es-AR"/>
          </a:p>
        </c:txPr>
        <c:crossAx val="140766592"/>
        <c:crosses val="autoZero"/>
        <c:crossBetween val="midCat"/>
      </c:valAx>
      <c:valAx>
        <c:axId val="140767744"/>
        <c:scaling>
          <c:orientation val="minMax"/>
          <c:min val="100"/>
        </c:scaling>
        <c:delete val="0"/>
        <c:axPos val="r"/>
        <c:title>
          <c:tx>
            <c:rich>
              <a:bodyPr rot="-54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r>
                  <a:rPr lang="en-US" sz="1600">
                    <a:solidFill>
                      <a:sysClr val="windowText" lastClr="000000"/>
                    </a:solidFill>
                  </a:rPr>
                  <a:t>IPC</a:t>
                </a:r>
              </a:p>
            </c:rich>
          </c:tx>
          <c:layout>
            <c:manualLayout>
              <c:xMode val="edge"/>
              <c:yMode val="edge"/>
              <c:x val="0.94322797619047616"/>
              <c:y val="0.4144598484848484"/>
            </c:manualLayout>
          </c:layout>
          <c:overlay val="0"/>
          <c:spPr>
            <a:noFill/>
            <a:ln>
              <a:noFill/>
            </a:ln>
            <a:effectLst/>
          </c:spPr>
        </c:title>
        <c:numFmt formatCode="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500" b="0" i="0" u="none" strike="noStrike" kern="1200" baseline="0">
                <a:solidFill>
                  <a:schemeClr val="tx1">
                    <a:lumMod val="65000"/>
                    <a:lumOff val="35000"/>
                  </a:schemeClr>
                </a:solidFill>
                <a:latin typeface="+mn-lt"/>
                <a:ea typeface="+mn-ea"/>
                <a:cs typeface="+mn-cs"/>
              </a:defRPr>
            </a:pPr>
            <a:endParaRPr lang="es-AR"/>
          </a:p>
        </c:txPr>
        <c:crossAx val="140768320"/>
        <c:crosses val="max"/>
        <c:crossBetween val="midCat"/>
      </c:valAx>
      <c:valAx>
        <c:axId val="140768320"/>
        <c:scaling>
          <c:orientation val="minMax"/>
        </c:scaling>
        <c:delete val="1"/>
        <c:axPos val="b"/>
        <c:numFmt formatCode="General" sourceLinked="1"/>
        <c:majorTickMark val="out"/>
        <c:minorTickMark val="none"/>
        <c:tickLblPos val="nextTo"/>
        <c:crossAx val="140767744"/>
        <c:crosses val="autoZero"/>
        <c:crossBetween val="midCat"/>
      </c:valAx>
      <c:spPr>
        <a:noFill/>
        <a:ln>
          <a:noFill/>
        </a:ln>
        <a:effectLst/>
      </c:spPr>
    </c:plotArea>
    <c:legend>
      <c:legendPos val="r"/>
      <c:layout>
        <c:manualLayout>
          <c:xMode val="edge"/>
          <c:yMode val="edge"/>
          <c:x val="0.22601031746031741"/>
          <c:y val="8.7151767676767675E-2"/>
          <c:w val="0.24770813492063493"/>
          <c:h val="0.23054557302387929"/>
        </c:manualLayout>
      </c:layout>
      <c:overlay val="0"/>
      <c:spPr>
        <a:solidFill>
          <a:schemeClr val="bg1"/>
        </a:solidFill>
        <a:ln>
          <a:noFill/>
        </a:ln>
        <a:effectLst/>
      </c:spPr>
      <c:txPr>
        <a:bodyPr rot="0" spcFirstLastPara="1" vertOverflow="ellipsis" vert="horz" wrap="square" anchor="ctr" anchorCtr="1"/>
        <a:lstStyle/>
        <a:p>
          <a:pPr>
            <a:defRPr sz="15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50992063492064"/>
          <c:y val="5.578686868686869E-2"/>
          <c:w val="0.66113849206349207"/>
          <c:h val="0.80129873737373736"/>
        </c:manualLayout>
      </c:layout>
      <c:scatterChart>
        <c:scatterStyle val="smoothMarker"/>
        <c:varyColors val="0"/>
        <c:ser>
          <c:idx val="3"/>
          <c:order val="0"/>
          <c:tx>
            <c:v>CONICET</c:v>
          </c:tx>
          <c:spPr>
            <a:ln w="19050" cap="rnd">
              <a:solidFill>
                <a:srgbClr val="FF5050"/>
              </a:solidFill>
              <a:round/>
            </a:ln>
            <a:effectLst/>
          </c:spPr>
          <c:marker>
            <c:symbol val="circle"/>
            <c:size val="5"/>
            <c:spPr>
              <a:solidFill>
                <a:srgbClr val="FF5050"/>
              </a:solidFill>
              <a:ln w="9525">
                <a:solidFill>
                  <a:srgbClr val="FF5050"/>
                </a:solidFill>
              </a:ln>
              <a:effectLst/>
            </c:spPr>
          </c:marker>
          <c:xVal>
            <c:numRef>
              <c:f>'Evoucion historica'!$A$7:$A$14</c:f>
              <c:numCache>
                <c:formatCode>General</c:formatCode>
                <c:ptCount val="8"/>
                <c:pt idx="0">
                  <c:v>2009</c:v>
                </c:pt>
                <c:pt idx="1">
                  <c:v>2010</c:v>
                </c:pt>
                <c:pt idx="2">
                  <c:v>2011</c:v>
                </c:pt>
                <c:pt idx="3">
                  <c:v>2012</c:v>
                </c:pt>
                <c:pt idx="4">
                  <c:v>2013</c:v>
                </c:pt>
                <c:pt idx="5">
                  <c:v>2014</c:v>
                </c:pt>
                <c:pt idx="6">
                  <c:v>2015</c:v>
                </c:pt>
                <c:pt idx="7">
                  <c:v>2016</c:v>
                </c:pt>
              </c:numCache>
            </c:numRef>
          </c:xVal>
          <c:yVal>
            <c:numRef>
              <c:f>'Evoucion historica'!$B$7:$B$14</c:f>
              <c:numCache>
                <c:formatCode>0.00</c:formatCode>
                <c:ptCount val="8"/>
                <c:pt idx="0">
                  <c:v>1087.3455120000001</c:v>
                </c:pt>
                <c:pt idx="1">
                  <c:v>1405.2982239999999</c:v>
                </c:pt>
                <c:pt idx="2">
                  <c:v>1796.3057080000001</c:v>
                </c:pt>
                <c:pt idx="3">
                  <c:v>2586.1826930000002</c:v>
                </c:pt>
                <c:pt idx="4">
                  <c:v>3410.019675</c:v>
                </c:pt>
                <c:pt idx="5">
                  <c:v>4594.4939979999999</c:v>
                </c:pt>
                <c:pt idx="6">
                  <c:v>6357.618735</c:v>
                </c:pt>
                <c:pt idx="7">
                  <c:v>6882.7506590000003</c:v>
                </c:pt>
              </c:numCache>
            </c:numRef>
          </c:yVal>
          <c:smooth val="1"/>
        </c:ser>
        <c:ser>
          <c:idx val="4"/>
          <c:order val="1"/>
          <c:tx>
            <c:v>MINCYT</c:v>
          </c:tx>
          <c:spPr>
            <a:ln w="19050" cap="rnd">
              <a:solidFill>
                <a:schemeClr val="accent3">
                  <a:lumMod val="75000"/>
                </a:schemeClr>
              </a:solidFill>
              <a:round/>
            </a:ln>
            <a:effectLst/>
          </c:spPr>
          <c:marker>
            <c:symbol val="circle"/>
            <c:size val="5"/>
            <c:spPr>
              <a:solidFill>
                <a:schemeClr val="bg2">
                  <a:lumMod val="50000"/>
                </a:schemeClr>
              </a:solidFill>
              <a:ln w="9525">
                <a:solidFill>
                  <a:schemeClr val="accent3">
                    <a:lumMod val="75000"/>
                  </a:schemeClr>
                </a:solidFill>
              </a:ln>
              <a:effectLst/>
            </c:spPr>
          </c:marker>
          <c:xVal>
            <c:numRef>
              <c:f>'Evoucion historica'!$A$7:$A$14</c:f>
              <c:numCache>
                <c:formatCode>General</c:formatCode>
                <c:ptCount val="8"/>
                <c:pt idx="0">
                  <c:v>2009</c:v>
                </c:pt>
                <c:pt idx="1">
                  <c:v>2010</c:v>
                </c:pt>
                <c:pt idx="2">
                  <c:v>2011</c:v>
                </c:pt>
                <c:pt idx="3">
                  <c:v>2012</c:v>
                </c:pt>
                <c:pt idx="4">
                  <c:v>2013</c:v>
                </c:pt>
                <c:pt idx="5">
                  <c:v>2014</c:v>
                </c:pt>
                <c:pt idx="6">
                  <c:v>2015</c:v>
                </c:pt>
                <c:pt idx="7">
                  <c:v>2016</c:v>
                </c:pt>
              </c:numCache>
            </c:numRef>
          </c:xVal>
          <c:yVal>
            <c:numRef>
              <c:f>'Evoucion historica'!$B$20:$B$27</c:f>
              <c:numCache>
                <c:formatCode>0.00</c:formatCode>
                <c:ptCount val="8"/>
                <c:pt idx="0">
                  <c:v>771.99707100000001</c:v>
                </c:pt>
                <c:pt idx="1">
                  <c:v>840.87099999999998</c:v>
                </c:pt>
                <c:pt idx="2">
                  <c:v>1026.818211</c:v>
                </c:pt>
                <c:pt idx="3">
                  <c:v>1116.397279</c:v>
                </c:pt>
                <c:pt idx="4">
                  <c:v>1584.014332</c:v>
                </c:pt>
                <c:pt idx="5">
                  <c:v>2764.6460470000002</c:v>
                </c:pt>
                <c:pt idx="6">
                  <c:v>2932.107872</c:v>
                </c:pt>
                <c:pt idx="7">
                  <c:v>3043.5534739999998</c:v>
                </c:pt>
              </c:numCache>
            </c:numRef>
          </c:yVal>
          <c:smooth val="1"/>
        </c:ser>
        <c:ser>
          <c:idx val="5"/>
          <c:order val="2"/>
          <c:tx>
            <c:v>CONAE</c:v>
          </c:tx>
          <c:spPr>
            <a:ln w="19050" cap="rnd">
              <a:solidFill>
                <a:srgbClr val="0070C0"/>
              </a:solidFill>
              <a:round/>
            </a:ln>
            <a:effectLst/>
          </c:spPr>
          <c:marker>
            <c:symbol val="circle"/>
            <c:size val="5"/>
            <c:spPr>
              <a:solidFill>
                <a:schemeClr val="tx2">
                  <a:lumMod val="40000"/>
                  <a:lumOff val="60000"/>
                </a:schemeClr>
              </a:solidFill>
              <a:ln w="9525">
                <a:solidFill>
                  <a:srgbClr val="0070C0"/>
                </a:solidFill>
              </a:ln>
              <a:effectLst/>
            </c:spPr>
          </c:marker>
          <c:xVal>
            <c:numRef>
              <c:f>'Evoucion historica'!$A$7:$A$14</c:f>
              <c:numCache>
                <c:formatCode>General</c:formatCode>
                <c:ptCount val="8"/>
                <c:pt idx="0">
                  <c:v>2009</c:v>
                </c:pt>
                <c:pt idx="1">
                  <c:v>2010</c:v>
                </c:pt>
                <c:pt idx="2">
                  <c:v>2011</c:v>
                </c:pt>
                <c:pt idx="3">
                  <c:v>2012</c:v>
                </c:pt>
                <c:pt idx="4">
                  <c:v>2013</c:v>
                </c:pt>
                <c:pt idx="5">
                  <c:v>2014</c:v>
                </c:pt>
                <c:pt idx="6">
                  <c:v>2015</c:v>
                </c:pt>
                <c:pt idx="7">
                  <c:v>2016</c:v>
                </c:pt>
              </c:numCache>
            </c:numRef>
          </c:xVal>
          <c:yVal>
            <c:numRef>
              <c:f>'Evoucion historica'!$B$33:$B$40</c:f>
              <c:numCache>
                <c:formatCode>0.00</c:formatCode>
                <c:ptCount val="8"/>
                <c:pt idx="0">
                  <c:v>250.49997300000001</c:v>
                </c:pt>
                <c:pt idx="1">
                  <c:v>376.779</c:v>
                </c:pt>
                <c:pt idx="2">
                  <c:v>482.50524200000001</c:v>
                </c:pt>
                <c:pt idx="3">
                  <c:v>652.55978400000004</c:v>
                </c:pt>
                <c:pt idx="4">
                  <c:v>1131.5620739999999</c:v>
                </c:pt>
                <c:pt idx="5">
                  <c:v>1356.4340999999999</c:v>
                </c:pt>
                <c:pt idx="6">
                  <c:v>1844.3843629999999</c:v>
                </c:pt>
                <c:pt idx="7">
                  <c:v>1863.241</c:v>
                </c:pt>
              </c:numCache>
            </c:numRef>
          </c:yVal>
          <c:smooth val="1"/>
        </c:ser>
        <c:dLbls>
          <c:showLegendKey val="0"/>
          <c:showVal val="0"/>
          <c:showCatName val="0"/>
          <c:showSerName val="0"/>
          <c:showPercent val="0"/>
          <c:showBubbleSize val="0"/>
        </c:dLbls>
        <c:axId val="140770624"/>
        <c:axId val="141295616"/>
      </c:scatterChart>
      <c:scatterChart>
        <c:scatterStyle val="smoothMarker"/>
        <c:varyColors val="0"/>
        <c:ser>
          <c:idx val="2"/>
          <c:order val="3"/>
          <c:tx>
            <c:v>IPIM</c:v>
          </c:tx>
          <c:spPr>
            <a:ln w="19050" cap="rnd">
              <a:solidFill>
                <a:sysClr val="windowText" lastClr="000000"/>
              </a:solidFill>
              <a:round/>
            </a:ln>
            <a:effectLst/>
          </c:spPr>
          <c:marker>
            <c:symbol val="circle"/>
            <c:size val="5"/>
            <c:spPr>
              <a:solidFill>
                <a:schemeClr val="tx1">
                  <a:lumMod val="50000"/>
                  <a:lumOff val="50000"/>
                </a:schemeClr>
              </a:solidFill>
              <a:ln w="9525">
                <a:solidFill>
                  <a:sysClr val="windowText" lastClr="000000"/>
                </a:solidFill>
              </a:ln>
              <a:effectLst/>
            </c:spPr>
          </c:marker>
          <c:xVal>
            <c:numRef>
              <c:f>'Evoucion historica'!$A$49:$A$56</c:f>
              <c:numCache>
                <c:formatCode>General</c:formatCode>
                <c:ptCount val="8"/>
                <c:pt idx="0">
                  <c:v>2009</c:v>
                </c:pt>
                <c:pt idx="1">
                  <c:v>2010</c:v>
                </c:pt>
                <c:pt idx="2">
                  <c:v>2011</c:v>
                </c:pt>
                <c:pt idx="3">
                  <c:v>2012</c:v>
                </c:pt>
                <c:pt idx="4">
                  <c:v>2013</c:v>
                </c:pt>
                <c:pt idx="5">
                  <c:v>2014</c:v>
                </c:pt>
                <c:pt idx="6">
                  <c:v>2015</c:v>
                </c:pt>
                <c:pt idx="7">
                  <c:v>2016</c:v>
                </c:pt>
              </c:numCache>
            </c:numRef>
          </c:xVal>
          <c:yVal>
            <c:numRef>
              <c:f>'Evoucion historica'!$F$49:$F$56</c:f>
              <c:numCache>
                <c:formatCode>0</c:formatCode>
                <c:ptCount val="8"/>
                <c:pt idx="0">
                  <c:v>354.81</c:v>
                </c:pt>
                <c:pt idx="1">
                  <c:v>391.56</c:v>
                </c:pt>
                <c:pt idx="2">
                  <c:v>448.57</c:v>
                </c:pt>
                <c:pt idx="3">
                  <c:v>505.42</c:v>
                </c:pt>
                <c:pt idx="4">
                  <c:v>571.77</c:v>
                </c:pt>
                <c:pt idx="5">
                  <c:v>656.17</c:v>
                </c:pt>
                <c:pt idx="6">
                  <c:v>841.66</c:v>
                </c:pt>
                <c:pt idx="7">
                  <c:v>1209.8970000000002</c:v>
                </c:pt>
              </c:numCache>
            </c:numRef>
          </c:yVal>
          <c:smooth val="1"/>
        </c:ser>
        <c:dLbls>
          <c:showLegendKey val="0"/>
          <c:showVal val="0"/>
          <c:showCatName val="0"/>
          <c:showSerName val="0"/>
          <c:showPercent val="0"/>
          <c:showBubbleSize val="0"/>
        </c:dLbls>
        <c:axId val="141296768"/>
        <c:axId val="141296192"/>
        <c:extLst>
          <c:ext xmlns:c15="http://schemas.microsoft.com/office/drawing/2012/chart" uri="{02D57815-91ED-43cb-92C2-25804820EDAC}">
            <c15:filteredScatterSeries>
              <c15:ser>
                <c:idx val="0"/>
                <c:order val="3"/>
                <c:tx>
                  <c:v>USD</c:v>
                </c:tx>
                <c:spPr>
                  <a:ln w="19050" cap="rnd">
                    <a:solidFill>
                      <a:schemeClr val="tx1"/>
                    </a:solidFill>
                    <a:round/>
                  </a:ln>
                  <a:effectLst/>
                </c:spPr>
                <c:marker>
                  <c:symbol val="circle"/>
                  <c:size val="5"/>
                  <c:spPr>
                    <a:solidFill>
                      <a:schemeClr val="tx1">
                        <a:lumMod val="50000"/>
                        <a:lumOff val="50000"/>
                      </a:schemeClr>
                    </a:solidFill>
                    <a:ln w="9525">
                      <a:solidFill>
                        <a:schemeClr val="tx1"/>
                      </a:solidFill>
                    </a:ln>
                    <a:effectLst/>
                  </c:spPr>
                </c:marker>
                <c:xVal>
                  <c:numRef>
                    <c:extLst>
                      <c:ext uri="{02D57815-91ED-43cb-92C2-25804820EDAC}">
                        <c15:formulaRef>
                          <c15:sqref>'Evoucion historica'!$A$49:$A$57</c15:sqref>
                        </c15:formulaRef>
                      </c:ext>
                    </c:extLst>
                    <c:numCache>
                      <c:formatCode>General</c:formatCode>
                      <c:ptCount val="9"/>
                      <c:pt idx="0">
                        <c:v>2009</c:v>
                      </c:pt>
                      <c:pt idx="1">
                        <c:v>2010</c:v>
                      </c:pt>
                      <c:pt idx="2">
                        <c:v>2011</c:v>
                      </c:pt>
                      <c:pt idx="3">
                        <c:v>2012</c:v>
                      </c:pt>
                      <c:pt idx="4">
                        <c:v>2013</c:v>
                      </c:pt>
                      <c:pt idx="5">
                        <c:v>2014</c:v>
                      </c:pt>
                      <c:pt idx="6">
                        <c:v>2015</c:v>
                      </c:pt>
                      <c:pt idx="7">
                        <c:v>2016</c:v>
                      </c:pt>
                      <c:pt idx="8">
                        <c:v>2017</c:v>
                      </c:pt>
                    </c:numCache>
                  </c:numRef>
                </c:xVal>
                <c:yVal>
                  <c:numRef>
                    <c:extLst>
                      <c:ext uri="{02D57815-91ED-43cb-92C2-25804820EDAC}">
                        <c15:formulaRef>
                          <c15:sqref>'Evoucion historica'!$I$49:$I$57</c15:sqref>
                        </c15:formulaRef>
                      </c:ext>
                    </c:extLst>
                    <c:numCache>
                      <c:formatCode>General</c:formatCode>
                      <c:ptCount val="9"/>
                      <c:pt idx="0">
                        <c:v>3.4</c:v>
                      </c:pt>
                      <c:pt idx="1">
                        <c:v>3.8</c:v>
                      </c:pt>
                      <c:pt idx="2">
                        <c:v>4</c:v>
                      </c:pt>
                      <c:pt idx="3">
                        <c:v>4.3</c:v>
                      </c:pt>
                      <c:pt idx="4">
                        <c:v>4.9000000000000004</c:v>
                      </c:pt>
                      <c:pt idx="5">
                        <c:v>6.5</c:v>
                      </c:pt>
                      <c:pt idx="6">
                        <c:v>8.6</c:v>
                      </c:pt>
                      <c:pt idx="7">
                        <c:v>13</c:v>
                      </c:pt>
                      <c:pt idx="8">
                        <c:v>18</c:v>
                      </c:pt>
                    </c:numCache>
                  </c:numRef>
                </c:yVal>
                <c:smooth val="1"/>
              </c15:ser>
            </c15:filteredScatterSeries>
            <c15:filteredScatterSeries>
              <c15:ser>
                <c:idx val="1"/>
                <c:order val="4"/>
                <c:tx>
                  <c:v>IPC</c:v>
                </c:tx>
                <c:spPr>
                  <a:ln w="19050" cap="rnd">
                    <a:solidFill>
                      <a:sysClr val="windowText" lastClr="000000"/>
                    </a:solidFill>
                    <a:round/>
                  </a:ln>
                  <a:effectLst/>
                </c:spPr>
                <c:marker>
                  <c:symbol val="circle"/>
                  <c:size val="5"/>
                  <c:spPr>
                    <a:solidFill>
                      <a:schemeClr val="tx1">
                        <a:lumMod val="50000"/>
                        <a:lumOff val="50000"/>
                      </a:schemeClr>
                    </a:solidFill>
                    <a:ln w="9525">
                      <a:solidFill>
                        <a:sysClr val="windowText" lastClr="000000"/>
                      </a:solidFill>
                    </a:ln>
                    <a:effectLst/>
                  </c:spPr>
                </c:marker>
                <c:xVal>
                  <c:numRef>
                    <c:extLst xmlns:c15="http://schemas.microsoft.com/office/drawing/2012/chart">
                      <c:ext xmlns:c15="http://schemas.microsoft.com/office/drawing/2012/chart" uri="{02D57815-91ED-43cb-92C2-25804820EDAC}">
                        <c15:formulaRef>
                          <c15:sqref>'Evoucion historica'!$A$49:$A$56</c15:sqref>
                        </c15:formulaRef>
                      </c:ext>
                    </c:extLst>
                    <c:numCache>
                      <c:formatCode>General</c:formatCode>
                      <c:ptCount val="8"/>
                      <c:pt idx="0">
                        <c:v>2009</c:v>
                      </c:pt>
                      <c:pt idx="1">
                        <c:v>2010</c:v>
                      </c:pt>
                      <c:pt idx="2">
                        <c:v>2011</c:v>
                      </c:pt>
                      <c:pt idx="3">
                        <c:v>2012</c:v>
                      </c:pt>
                      <c:pt idx="4">
                        <c:v>2013</c:v>
                      </c:pt>
                      <c:pt idx="5">
                        <c:v>2014</c:v>
                      </c:pt>
                      <c:pt idx="6">
                        <c:v>2015</c:v>
                      </c:pt>
                      <c:pt idx="7">
                        <c:v>2016</c:v>
                      </c:pt>
                    </c:numCache>
                  </c:numRef>
                </c:xVal>
                <c:yVal>
                  <c:numRef>
                    <c:extLst xmlns:c15="http://schemas.microsoft.com/office/drawing/2012/chart">
                      <c:ext xmlns:c15="http://schemas.microsoft.com/office/drawing/2012/chart" uri="{02D57815-91ED-43cb-92C2-25804820EDAC}">
                        <c15:formulaRef>
                          <c15:sqref>'Evoucion historica'!$B$49:$B$56</c15:sqref>
                        </c15:formulaRef>
                      </c:ext>
                    </c:extLst>
                    <c:numCache>
                      <c:formatCode>0</c:formatCode>
                      <c:ptCount val="8"/>
                      <c:pt idx="0">
                        <c:v>127.292999267578</c:v>
                      </c:pt>
                      <c:pt idx="1">
                        <c:v>148.406005859375</c:v>
                      </c:pt>
                      <c:pt idx="2">
                        <c:v>186.91600036621</c:v>
                      </c:pt>
                      <c:pt idx="3">
                        <c:v>232.42399597167901</c:v>
                      </c:pt>
                      <c:pt idx="4">
                        <c:v>292.00900268554602</c:v>
                      </c:pt>
                      <c:pt idx="5">
                        <c:v>362.96200561523398</c:v>
                      </c:pt>
                      <c:pt idx="6">
                        <c:v>499.36700439453102</c:v>
                      </c:pt>
                      <c:pt idx="7">
                        <c:v>638.88397216796795</c:v>
                      </c:pt>
                    </c:numCache>
                  </c:numRef>
                </c:yVal>
                <c:smooth val="1"/>
              </c15:ser>
            </c15:filteredScatterSeries>
          </c:ext>
        </c:extLst>
      </c:scatterChart>
      <c:valAx>
        <c:axId val="140770624"/>
        <c:scaling>
          <c:orientation val="minMax"/>
          <c:max val="2018"/>
          <c:min val="2008"/>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Año</a:t>
                </a:r>
              </a:p>
            </c:rich>
          </c:tx>
          <c:layout>
            <c:manualLayout>
              <c:xMode val="edge"/>
              <c:yMode val="edge"/>
              <c:x val="0.45763988095238095"/>
              <c:y val="0.91491641414141411"/>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500" b="0" i="0" u="none" strike="noStrike" kern="1200" baseline="0">
                <a:solidFill>
                  <a:schemeClr val="tx1">
                    <a:lumMod val="65000"/>
                    <a:lumOff val="35000"/>
                  </a:schemeClr>
                </a:solidFill>
                <a:latin typeface="+mn-lt"/>
                <a:ea typeface="+mn-ea"/>
                <a:cs typeface="+mn-cs"/>
              </a:defRPr>
            </a:pPr>
            <a:endParaRPr lang="es-AR"/>
          </a:p>
        </c:txPr>
        <c:crossAx val="141295616"/>
        <c:crosses val="autoZero"/>
        <c:crossBetween val="midCat"/>
        <c:majorUnit val="3"/>
      </c:valAx>
      <c:valAx>
        <c:axId val="141295616"/>
        <c:scaling>
          <c:orientation val="minMax"/>
          <c:max val="9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Presupuesto total [Millones AR$]</a:t>
                </a:r>
              </a:p>
            </c:rich>
          </c:tx>
          <c:layout>
            <c:manualLayout>
              <c:xMode val="edge"/>
              <c:yMode val="edge"/>
              <c:x val="1.1182738095238095E-2"/>
              <c:y val="0.1309489898989899"/>
            </c:manualLayout>
          </c:layout>
          <c:overlay val="0"/>
          <c:spPr>
            <a:noFill/>
            <a:ln>
              <a:noFill/>
            </a:ln>
            <a:effectLst/>
          </c:sp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500" b="0" i="0" u="none" strike="noStrike" kern="1200" baseline="0">
                <a:solidFill>
                  <a:schemeClr val="tx1">
                    <a:lumMod val="65000"/>
                    <a:lumOff val="35000"/>
                  </a:schemeClr>
                </a:solidFill>
                <a:latin typeface="+mn-lt"/>
                <a:ea typeface="+mn-ea"/>
                <a:cs typeface="+mn-cs"/>
              </a:defRPr>
            </a:pPr>
            <a:endParaRPr lang="es-AR"/>
          </a:p>
        </c:txPr>
        <c:crossAx val="140770624"/>
        <c:crosses val="autoZero"/>
        <c:crossBetween val="midCat"/>
      </c:valAx>
      <c:valAx>
        <c:axId val="141296192"/>
        <c:scaling>
          <c:orientation val="minMax"/>
          <c:max val="1500"/>
          <c:min val="250"/>
        </c:scaling>
        <c:delete val="0"/>
        <c:axPos val="r"/>
        <c:title>
          <c:tx>
            <c:rich>
              <a:bodyPr rot="-54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r>
                  <a:rPr lang="en-US" sz="1600">
                    <a:solidFill>
                      <a:sysClr val="windowText" lastClr="000000"/>
                    </a:solidFill>
                  </a:rPr>
                  <a:t>IPIM</a:t>
                </a:r>
              </a:p>
            </c:rich>
          </c:tx>
          <c:layout>
            <c:manualLayout>
              <c:xMode val="edge"/>
              <c:yMode val="edge"/>
              <c:x val="0.94622378472222224"/>
              <c:y val="0.38559611111111108"/>
            </c:manualLayout>
          </c:layout>
          <c:overlay val="0"/>
          <c:spPr>
            <a:noFill/>
            <a:ln>
              <a:noFill/>
            </a:ln>
            <a:effectLst/>
          </c:spPr>
        </c:title>
        <c:numFmt formatCode="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500" b="0" i="0" u="none" strike="noStrike" kern="1200" baseline="0">
                <a:solidFill>
                  <a:schemeClr val="tx1">
                    <a:lumMod val="65000"/>
                    <a:lumOff val="35000"/>
                  </a:schemeClr>
                </a:solidFill>
                <a:latin typeface="+mn-lt"/>
                <a:ea typeface="+mn-ea"/>
                <a:cs typeface="+mn-cs"/>
              </a:defRPr>
            </a:pPr>
            <a:endParaRPr lang="es-AR"/>
          </a:p>
        </c:txPr>
        <c:crossAx val="141296768"/>
        <c:crosses val="max"/>
        <c:crossBetween val="midCat"/>
      </c:valAx>
      <c:valAx>
        <c:axId val="141296768"/>
        <c:scaling>
          <c:orientation val="minMax"/>
        </c:scaling>
        <c:delete val="1"/>
        <c:axPos val="b"/>
        <c:numFmt formatCode="General" sourceLinked="1"/>
        <c:majorTickMark val="out"/>
        <c:minorTickMark val="none"/>
        <c:tickLblPos val="nextTo"/>
        <c:crossAx val="141296192"/>
        <c:crosses val="autoZero"/>
        <c:crossBetween val="midCat"/>
      </c:valAx>
      <c:spPr>
        <a:noFill/>
        <a:ln>
          <a:noFill/>
        </a:ln>
        <a:effectLst/>
      </c:spPr>
    </c:plotArea>
    <c:legend>
      <c:legendPos val="r"/>
      <c:layout>
        <c:manualLayout>
          <c:xMode val="edge"/>
          <c:yMode val="edge"/>
          <c:x val="0.21593095238095239"/>
          <c:y val="9.0358838383838389E-2"/>
          <c:w val="0.27542638888888882"/>
          <c:h val="0.23054557302387929"/>
        </c:manualLayout>
      </c:layout>
      <c:overlay val="0"/>
      <c:spPr>
        <a:solidFill>
          <a:schemeClr val="bg1"/>
        </a:solidFill>
        <a:ln>
          <a:noFill/>
        </a:ln>
        <a:effectLst/>
      </c:spPr>
      <c:txPr>
        <a:bodyPr rot="0" spcFirstLastPara="1" vertOverflow="ellipsis" vert="horz" wrap="square" anchor="ctr" anchorCtr="1"/>
        <a:lstStyle/>
        <a:p>
          <a:pPr>
            <a:defRPr sz="15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Fracción del presupuesto</a:t>
            </a:r>
            <a:r>
              <a:rPr lang="en-US" sz="1600" baseline="0"/>
              <a:t> CONICET en sueldos</a:t>
            </a:r>
            <a:endParaRPr lang="en-US" sz="1600"/>
          </a:p>
        </c:rich>
      </c:tx>
      <c:layout>
        <c:manualLayout>
          <c:xMode val="edge"/>
          <c:yMode val="edge"/>
          <c:x val="0.24595142719155508"/>
          <c:y val="3.0139652088740455E-2"/>
        </c:manualLayout>
      </c:layout>
      <c:overlay val="0"/>
      <c:spPr>
        <a:noFill/>
        <a:ln>
          <a:noFill/>
        </a:ln>
        <a:effectLst/>
      </c:spPr>
    </c:title>
    <c:autoTitleDeleted val="0"/>
    <c:plotArea>
      <c:layout>
        <c:manualLayout>
          <c:layoutTarget val="inner"/>
          <c:xMode val="edge"/>
          <c:yMode val="edge"/>
          <c:x val="0.19623930235412221"/>
          <c:y val="0.1207616249091172"/>
          <c:w val="0.75031489242977933"/>
          <c:h val="0.71769825397133613"/>
        </c:manualLayout>
      </c:layout>
      <c:scatterChart>
        <c:scatterStyle val="lineMarker"/>
        <c:varyColors val="0"/>
        <c:ser>
          <c:idx val="1"/>
          <c:order val="0"/>
          <c:tx>
            <c:v>CONICET</c:v>
          </c:tx>
          <c:spPr>
            <a:ln w="19050" cap="rnd">
              <a:solidFill>
                <a:srgbClr val="FF5050"/>
              </a:solidFill>
              <a:round/>
            </a:ln>
            <a:effectLst/>
          </c:spPr>
          <c:marker>
            <c:symbol val="circle"/>
            <c:size val="5"/>
            <c:spPr>
              <a:solidFill>
                <a:schemeClr val="accent2"/>
              </a:solidFill>
              <a:ln w="9525">
                <a:solidFill>
                  <a:schemeClr val="accent2"/>
                </a:solidFill>
              </a:ln>
              <a:effectLst/>
            </c:spPr>
          </c:marker>
          <c:xVal>
            <c:numRef>
              <c:f>'Evoucion historica'!$A$7:$A$14</c:f>
              <c:numCache>
                <c:formatCode>General</c:formatCode>
                <c:ptCount val="8"/>
                <c:pt idx="0">
                  <c:v>2009</c:v>
                </c:pt>
                <c:pt idx="1">
                  <c:v>2010</c:v>
                </c:pt>
                <c:pt idx="2">
                  <c:v>2011</c:v>
                </c:pt>
                <c:pt idx="3">
                  <c:v>2012</c:v>
                </c:pt>
                <c:pt idx="4">
                  <c:v>2013</c:v>
                </c:pt>
                <c:pt idx="5">
                  <c:v>2014</c:v>
                </c:pt>
                <c:pt idx="6">
                  <c:v>2015</c:v>
                </c:pt>
                <c:pt idx="7">
                  <c:v>2016</c:v>
                </c:pt>
              </c:numCache>
            </c:numRef>
          </c:xVal>
          <c:yVal>
            <c:numRef>
              <c:f>'Evoucion historica'!$W$7:$W$14</c:f>
              <c:numCache>
                <c:formatCode>0.0</c:formatCode>
                <c:ptCount val="8"/>
                <c:pt idx="0">
                  <c:v>89.994987076380198</c:v>
                </c:pt>
                <c:pt idx="1">
                  <c:v>88.199017321180349</c:v>
                </c:pt>
                <c:pt idx="2">
                  <c:v>90.952653589185175</c:v>
                </c:pt>
                <c:pt idx="3">
                  <c:v>90.396841697525034</c:v>
                </c:pt>
                <c:pt idx="4">
                  <c:v>89.098474294292629</c:v>
                </c:pt>
                <c:pt idx="5">
                  <c:v>89.615973593442916</c:v>
                </c:pt>
                <c:pt idx="6">
                  <c:v>89.03049833484549</c:v>
                </c:pt>
                <c:pt idx="7">
                  <c:v>92.16236814717945</c:v>
                </c:pt>
              </c:numCache>
            </c:numRef>
          </c:yVal>
          <c:smooth val="0"/>
        </c:ser>
        <c:ser>
          <c:idx val="0"/>
          <c:order val="1"/>
          <c:tx>
            <c:v>CONICET</c:v>
          </c:tx>
          <c:spPr>
            <a:ln w="19050" cap="rnd">
              <a:solidFill>
                <a:srgbClr val="FF5050"/>
              </a:solidFill>
              <a:round/>
            </a:ln>
            <a:effectLst/>
          </c:spPr>
          <c:marker>
            <c:symbol val="circle"/>
            <c:size val="5"/>
            <c:spPr>
              <a:solidFill>
                <a:srgbClr val="FF5050"/>
              </a:solidFill>
              <a:ln w="9525">
                <a:solidFill>
                  <a:srgbClr val="FF5050"/>
                </a:solidFill>
              </a:ln>
              <a:effectLst/>
            </c:spPr>
          </c:marker>
          <c:xVal>
            <c:numRef>
              <c:f>'Evoucion historica'!$A$7:$A$14</c:f>
              <c:numCache>
                <c:formatCode>General</c:formatCode>
                <c:ptCount val="8"/>
                <c:pt idx="0">
                  <c:v>2009</c:v>
                </c:pt>
                <c:pt idx="1">
                  <c:v>2010</c:v>
                </c:pt>
                <c:pt idx="2">
                  <c:v>2011</c:v>
                </c:pt>
                <c:pt idx="3">
                  <c:v>2012</c:v>
                </c:pt>
                <c:pt idx="4">
                  <c:v>2013</c:v>
                </c:pt>
                <c:pt idx="5">
                  <c:v>2014</c:v>
                </c:pt>
                <c:pt idx="6">
                  <c:v>2015</c:v>
                </c:pt>
                <c:pt idx="7">
                  <c:v>2016</c:v>
                </c:pt>
              </c:numCache>
            </c:numRef>
          </c:xVal>
          <c:yVal>
            <c:numRef>
              <c:f>'Evoucion historica'!$W$7:$W$14</c:f>
              <c:numCache>
                <c:formatCode>0.0</c:formatCode>
                <c:ptCount val="8"/>
                <c:pt idx="0">
                  <c:v>89.994987076380198</c:v>
                </c:pt>
                <c:pt idx="1">
                  <c:v>88.199017321180349</c:v>
                </c:pt>
                <c:pt idx="2">
                  <c:v>90.952653589185175</c:v>
                </c:pt>
                <c:pt idx="3">
                  <c:v>90.396841697525034</c:v>
                </c:pt>
                <c:pt idx="4">
                  <c:v>89.098474294292629</c:v>
                </c:pt>
                <c:pt idx="5">
                  <c:v>89.615973593442916</c:v>
                </c:pt>
                <c:pt idx="6">
                  <c:v>89.03049833484549</c:v>
                </c:pt>
                <c:pt idx="7">
                  <c:v>92.16236814717945</c:v>
                </c:pt>
              </c:numCache>
            </c:numRef>
          </c:yVal>
          <c:smooth val="0"/>
        </c:ser>
        <c:dLbls>
          <c:showLegendKey val="0"/>
          <c:showVal val="0"/>
          <c:showCatName val="0"/>
          <c:showSerName val="0"/>
          <c:showPercent val="0"/>
          <c:showBubbleSize val="0"/>
        </c:dLbls>
        <c:axId val="141299648"/>
        <c:axId val="141300224"/>
      </c:scatterChart>
      <c:valAx>
        <c:axId val="141299648"/>
        <c:scaling>
          <c:orientation val="minMax"/>
          <c:max val="2018"/>
          <c:min val="2008"/>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Año</a:t>
                </a:r>
              </a:p>
            </c:rich>
          </c:tx>
          <c:layout>
            <c:manualLayout>
              <c:xMode val="edge"/>
              <c:yMode val="edge"/>
              <c:x val="0.533235119047619"/>
              <c:y val="0.92030610157085257"/>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500" b="0" i="0" u="none" strike="noStrike" kern="1200" baseline="0">
                <a:solidFill>
                  <a:schemeClr val="tx1">
                    <a:lumMod val="65000"/>
                    <a:lumOff val="35000"/>
                  </a:schemeClr>
                </a:solidFill>
                <a:latin typeface="+mn-lt"/>
                <a:ea typeface="+mn-ea"/>
                <a:cs typeface="+mn-cs"/>
              </a:defRPr>
            </a:pPr>
            <a:endParaRPr lang="es-AR"/>
          </a:p>
        </c:txPr>
        <c:crossAx val="141300224"/>
        <c:crosses val="autoZero"/>
        <c:crossBetween val="midCat"/>
      </c:valAx>
      <c:valAx>
        <c:axId val="141300224"/>
        <c:scaling>
          <c:orientation val="minMax"/>
          <c:max val="95"/>
          <c:min val="87"/>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baseline="0"/>
                  <a:t>%</a:t>
                </a:r>
                <a:endParaRPr lang="en-US" sz="1600"/>
              </a:p>
            </c:rich>
          </c:tx>
          <c:layout>
            <c:manualLayout>
              <c:xMode val="edge"/>
              <c:yMode val="edge"/>
              <c:x val="2.8361773568813243E-2"/>
              <c:y val="0.46760969042672312"/>
            </c:manualLayout>
          </c:layout>
          <c:overlay val="0"/>
          <c:spPr>
            <a:noFill/>
            <a:ln>
              <a:noFill/>
            </a:ln>
            <a:effectLst/>
          </c:sp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500" b="0" i="0" u="none" strike="noStrike" kern="1200" baseline="0">
                <a:solidFill>
                  <a:schemeClr val="tx1">
                    <a:lumMod val="65000"/>
                    <a:lumOff val="35000"/>
                  </a:schemeClr>
                </a:solidFill>
                <a:latin typeface="+mn-lt"/>
                <a:ea typeface="+mn-ea"/>
                <a:cs typeface="+mn-cs"/>
              </a:defRPr>
            </a:pPr>
            <a:endParaRPr lang="es-AR"/>
          </a:p>
        </c:txPr>
        <c:crossAx val="14129964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70109126984127"/>
          <c:y val="5.257979797979799E-2"/>
          <c:w val="0.60930699764224383"/>
          <c:h val="0.80450580808080807"/>
        </c:manualLayout>
      </c:layout>
      <c:scatterChart>
        <c:scatterStyle val="smoothMarker"/>
        <c:varyColors val="0"/>
        <c:ser>
          <c:idx val="0"/>
          <c:order val="0"/>
          <c:tx>
            <c:v>AR$</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'Evoucion historica'!$A$5:$A$14</c:f>
              <c:numCache>
                <c:formatCode>General</c:formatCode>
                <c:ptCount val="10"/>
                <c:pt idx="0">
                  <c:v>2003</c:v>
                </c:pt>
                <c:pt idx="1">
                  <c:v>2007</c:v>
                </c:pt>
                <c:pt idx="2">
                  <c:v>2009</c:v>
                </c:pt>
                <c:pt idx="3">
                  <c:v>2010</c:v>
                </c:pt>
                <c:pt idx="4">
                  <c:v>2011</c:v>
                </c:pt>
                <c:pt idx="5">
                  <c:v>2012</c:v>
                </c:pt>
                <c:pt idx="6">
                  <c:v>2013</c:v>
                </c:pt>
                <c:pt idx="7">
                  <c:v>2014</c:v>
                </c:pt>
                <c:pt idx="8">
                  <c:v>2015</c:v>
                </c:pt>
                <c:pt idx="9">
                  <c:v>2016</c:v>
                </c:pt>
              </c:numCache>
            </c:numRef>
          </c:xVal>
          <c:yVal>
            <c:numRef>
              <c:f>'Evoucion historica'!$X$5:$X$14</c:f>
              <c:numCache>
                <c:formatCode>0.0</c:formatCode>
                <c:ptCount val="10"/>
                <c:pt idx="0">
                  <c:v>1819.6209338139772</c:v>
                </c:pt>
                <c:pt idx="1">
                  <c:v>2946.4052138900583</c:v>
                </c:pt>
                <c:pt idx="2">
                  <c:v>4582.8659548062287</c:v>
                </c:pt>
                <c:pt idx="3">
                  <c:v>5356.3492826274851</c:v>
                </c:pt>
                <c:pt idx="4">
                  <c:v>6784.1283421571679</c:v>
                </c:pt>
                <c:pt idx="5">
                  <c:v>9198.6129254377338</c:v>
                </c:pt>
                <c:pt idx="6">
                  <c:v>11643.924061937067</c:v>
                </c:pt>
                <c:pt idx="7">
                  <c:v>14508.617386095351</c:v>
                </c:pt>
                <c:pt idx="8">
                  <c:v>18622.819115614922</c:v>
                </c:pt>
                <c:pt idx="9">
                  <c:v>19362.960931013429</c:v>
                </c:pt>
              </c:numCache>
            </c:numRef>
          </c:yVal>
          <c:smooth val="1"/>
        </c:ser>
        <c:dLbls>
          <c:showLegendKey val="0"/>
          <c:showVal val="0"/>
          <c:showCatName val="0"/>
          <c:showSerName val="0"/>
          <c:showPercent val="0"/>
          <c:showBubbleSize val="0"/>
        </c:dLbls>
        <c:axId val="141301952"/>
        <c:axId val="141302528"/>
      </c:scatterChart>
      <c:scatterChart>
        <c:scatterStyle val="smoothMarker"/>
        <c:varyColors val="0"/>
        <c:ser>
          <c:idx val="1"/>
          <c:order val="1"/>
          <c:tx>
            <c:v>USD</c:v>
          </c:tx>
          <c:spPr>
            <a:ln w="19050" cap="rnd">
              <a:solidFill>
                <a:srgbClr val="FF5050"/>
              </a:solidFill>
              <a:round/>
            </a:ln>
            <a:effectLst/>
          </c:spPr>
          <c:marker>
            <c:symbol val="circle"/>
            <c:size val="5"/>
            <c:spPr>
              <a:solidFill>
                <a:srgbClr val="FF5050"/>
              </a:solidFill>
              <a:ln w="9525">
                <a:solidFill>
                  <a:srgbClr val="FF5050"/>
                </a:solidFill>
              </a:ln>
              <a:effectLst/>
            </c:spPr>
          </c:marker>
          <c:xVal>
            <c:numRef>
              <c:f>'Evoucion historica'!$A$5:$A$14</c:f>
              <c:numCache>
                <c:formatCode>General</c:formatCode>
                <c:ptCount val="10"/>
                <c:pt idx="0">
                  <c:v>2003</c:v>
                </c:pt>
                <c:pt idx="1">
                  <c:v>2007</c:v>
                </c:pt>
                <c:pt idx="2">
                  <c:v>2009</c:v>
                </c:pt>
                <c:pt idx="3">
                  <c:v>2010</c:v>
                </c:pt>
                <c:pt idx="4">
                  <c:v>2011</c:v>
                </c:pt>
                <c:pt idx="5">
                  <c:v>2012</c:v>
                </c:pt>
                <c:pt idx="6">
                  <c:v>2013</c:v>
                </c:pt>
                <c:pt idx="7">
                  <c:v>2014</c:v>
                </c:pt>
                <c:pt idx="8">
                  <c:v>2015</c:v>
                </c:pt>
                <c:pt idx="9">
                  <c:v>2016</c:v>
                </c:pt>
              </c:numCache>
            </c:numRef>
          </c:xVal>
          <c:yVal>
            <c:numRef>
              <c:f>'Evoucion historica'!$Y$5:$Y$14</c:f>
              <c:numCache>
                <c:formatCode>0.0</c:formatCode>
                <c:ptCount val="10"/>
                <c:pt idx="0">
                  <c:v>540.74916309479261</c:v>
                </c:pt>
                <c:pt idx="1">
                  <c:v>963.25526804304241</c:v>
                </c:pt>
                <c:pt idx="2">
                  <c:v>1347.9017514135967</c:v>
                </c:pt>
                <c:pt idx="3">
                  <c:v>1409.5656006914435</c:v>
                </c:pt>
                <c:pt idx="4">
                  <c:v>1696.032085539292</c:v>
                </c:pt>
                <c:pt idx="5">
                  <c:v>2139.2123082413336</c:v>
                </c:pt>
                <c:pt idx="6">
                  <c:v>2376.311033048381</c:v>
                </c:pt>
                <c:pt idx="7">
                  <c:v>2232.0949824762079</c:v>
                </c:pt>
                <c:pt idx="8">
                  <c:v>2165.4440832110377</c:v>
                </c:pt>
                <c:pt idx="9">
                  <c:v>1489.4585331548792</c:v>
                </c:pt>
              </c:numCache>
            </c:numRef>
          </c:yVal>
          <c:smooth val="1"/>
        </c:ser>
        <c:dLbls>
          <c:showLegendKey val="0"/>
          <c:showVal val="0"/>
          <c:showCatName val="0"/>
          <c:showSerName val="0"/>
          <c:showPercent val="0"/>
          <c:showBubbleSize val="0"/>
        </c:dLbls>
        <c:axId val="141344768"/>
        <c:axId val="141303104"/>
      </c:scatterChart>
      <c:valAx>
        <c:axId val="141301952"/>
        <c:scaling>
          <c:orientation val="minMax"/>
          <c:max val="2018"/>
          <c:min val="2002"/>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Año</a:t>
                </a:r>
              </a:p>
            </c:rich>
          </c:tx>
          <c:layout>
            <c:manualLayout>
              <c:xMode val="edge"/>
              <c:yMode val="edge"/>
              <c:x val="0.47717816628853599"/>
              <c:y val="0.92133055555555565"/>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500" b="0" i="0" u="none" strike="noStrike" kern="1200" baseline="0">
                <a:solidFill>
                  <a:schemeClr val="tx1">
                    <a:lumMod val="65000"/>
                    <a:lumOff val="35000"/>
                  </a:schemeClr>
                </a:solidFill>
                <a:latin typeface="+mn-lt"/>
                <a:ea typeface="+mn-ea"/>
                <a:cs typeface="+mn-cs"/>
              </a:defRPr>
            </a:pPr>
            <a:endParaRPr lang="es-AR"/>
          </a:p>
        </c:txPr>
        <c:crossAx val="141302528"/>
        <c:crosses val="autoZero"/>
        <c:crossBetween val="midCat"/>
        <c:majorUnit val="3"/>
      </c:valAx>
      <c:valAx>
        <c:axId val="141302528"/>
        <c:scaling>
          <c:orientation val="minMax"/>
          <c:min val="15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Sueldo</a:t>
                </a:r>
                <a:r>
                  <a:rPr lang="en-US" sz="1600" baseline="0"/>
                  <a:t> promedio de CONICET [AR$]</a:t>
                </a:r>
                <a:endParaRPr lang="en-US" sz="1600"/>
              </a:p>
            </c:rich>
          </c:tx>
          <c:layout>
            <c:manualLayout>
              <c:xMode val="edge"/>
              <c:yMode val="edge"/>
              <c:x val="9.1075396825396823E-3"/>
              <c:y val="9.5671212121212101E-2"/>
            </c:manualLayout>
          </c:layout>
          <c:overlay val="0"/>
          <c:spPr>
            <a:noFill/>
            <a:ln>
              <a:noFill/>
            </a:ln>
            <a:effectLst/>
          </c:sp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500" b="0" i="0" u="none" strike="noStrike" kern="1200" baseline="0">
                <a:solidFill>
                  <a:schemeClr val="tx1">
                    <a:lumMod val="65000"/>
                    <a:lumOff val="35000"/>
                  </a:schemeClr>
                </a:solidFill>
                <a:latin typeface="+mn-lt"/>
                <a:ea typeface="+mn-ea"/>
                <a:cs typeface="+mn-cs"/>
              </a:defRPr>
            </a:pPr>
            <a:endParaRPr lang="es-AR"/>
          </a:p>
        </c:txPr>
        <c:crossAx val="141301952"/>
        <c:crosses val="autoZero"/>
        <c:crossBetween val="midCat"/>
      </c:valAx>
      <c:valAx>
        <c:axId val="141303104"/>
        <c:scaling>
          <c:orientation val="minMax"/>
          <c:min val="500"/>
        </c:scaling>
        <c:delete val="0"/>
        <c:axPos val="r"/>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Sueldo</a:t>
                </a:r>
                <a:r>
                  <a:rPr lang="en-US" sz="1600" baseline="0"/>
                  <a:t> promedio CONICET [USD]</a:t>
                </a:r>
                <a:endParaRPr lang="en-US" sz="1600"/>
              </a:p>
            </c:rich>
          </c:tx>
          <c:layout>
            <c:manualLayout>
              <c:xMode val="edge"/>
              <c:yMode val="edge"/>
              <c:x val="0.94702086522424545"/>
              <c:y val="0.1289141414141414"/>
            </c:manualLayout>
          </c:layout>
          <c:overlay val="0"/>
          <c:spPr>
            <a:noFill/>
            <a:ln>
              <a:noFill/>
            </a:ln>
            <a:effectLst/>
          </c:spPr>
        </c:title>
        <c:numFmt formatCode="0" sourceLinked="0"/>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500" b="0" i="0" u="none" strike="noStrike" kern="1200" baseline="0">
                <a:solidFill>
                  <a:schemeClr val="tx1">
                    <a:lumMod val="65000"/>
                    <a:lumOff val="35000"/>
                  </a:schemeClr>
                </a:solidFill>
                <a:latin typeface="+mn-lt"/>
                <a:ea typeface="+mn-ea"/>
                <a:cs typeface="+mn-cs"/>
              </a:defRPr>
            </a:pPr>
            <a:endParaRPr lang="es-AR"/>
          </a:p>
        </c:txPr>
        <c:crossAx val="141344768"/>
        <c:crosses val="max"/>
        <c:crossBetween val="midCat"/>
      </c:valAx>
      <c:valAx>
        <c:axId val="141344768"/>
        <c:scaling>
          <c:orientation val="minMax"/>
        </c:scaling>
        <c:delete val="1"/>
        <c:axPos val="b"/>
        <c:numFmt formatCode="General" sourceLinked="1"/>
        <c:majorTickMark val="out"/>
        <c:minorTickMark val="none"/>
        <c:tickLblPos val="nextTo"/>
        <c:crossAx val="141303104"/>
        <c:crosses val="autoZero"/>
        <c:crossBetween val="midCat"/>
      </c:valAx>
      <c:spPr>
        <a:noFill/>
        <a:ln>
          <a:noFill/>
        </a:ln>
        <a:effectLst/>
      </c:spPr>
    </c:plotArea>
    <c:legend>
      <c:legendPos val="r"/>
      <c:layout>
        <c:manualLayout>
          <c:xMode val="edge"/>
          <c:yMode val="edge"/>
          <c:x val="0.26014235508697003"/>
          <c:y val="8.4884595959595979E-2"/>
          <c:w val="0.18635935762267006"/>
          <c:h val="0.13151262626262628"/>
        </c:manualLayout>
      </c:layout>
      <c:overlay val="0"/>
      <c:spPr>
        <a:solidFill>
          <a:schemeClr val="bg1"/>
        </a:solidFill>
        <a:ln>
          <a:noFill/>
        </a:ln>
        <a:effectLst/>
      </c:spPr>
      <c:txPr>
        <a:bodyPr rot="0" spcFirstLastPara="1" vertOverflow="ellipsis" vert="horz" wrap="square" anchor="ctr" anchorCtr="1"/>
        <a:lstStyle/>
        <a:p>
          <a:pPr>
            <a:defRPr sz="15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Sueldo mensual</a:t>
            </a:r>
            <a:r>
              <a:rPr lang="en-US" sz="1600" baseline="0"/>
              <a:t> promedio CONICET</a:t>
            </a:r>
            <a:endParaRPr lang="en-US" sz="1600"/>
          </a:p>
        </c:rich>
      </c:tx>
      <c:layout>
        <c:manualLayout>
          <c:xMode val="edge"/>
          <c:yMode val="edge"/>
          <c:x val="0.26143397483625547"/>
          <c:y val="3.8032711356830222E-2"/>
        </c:manualLayout>
      </c:layout>
      <c:overlay val="0"/>
      <c:spPr>
        <a:noFill/>
        <a:ln>
          <a:noFill/>
        </a:ln>
        <a:effectLst/>
      </c:spPr>
    </c:title>
    <c:autoTitleDeleted val="0"/>
    <c:plotArea>
      <c:layout>
        <c:manualLayout>
          <c:layoutTarget val="inner"/>
          <c:xMode val="edge"/>
          <c:yMode val="edge"/>
          <c:x val="0.2270109126984127"/>
          <c:y val="0.13922160792444138"/>
          <c:w val="0.57412976190476195"/>
          <c:h val="0.71786385625431925"/>
        </c:manualLayout>
      </c:layout>
      <c:scatterChart>
        <c:scatterStyle val="smoothMarker"/>
        <c:varyColors val="0"/>
        <c:ser>
          <c:idx val="0"/>
          <c:order val="0"/>
          <c:tx>
            <c:v>AR$</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'Evoucion historica'!$A$5:$A$14</c:f>
              <c:numCache>
                <c:formatCode>General</c:formatCode>
                <c:ptCount val="10"/>
                <c:pt idx="0">
                  <c:v>2003</c:v>
                </c:pt>
                <c:pt idx="1">
                  <c:v>2007</c:v>
                </c:pt>
                <c:pt idx="2">
                  <c:v>2009</c:v>
                </c:pt>
                <c:pt idx="3">
                  <c:v>2010</c:v>
                </c:pt>
                <c:pt idx="4">
                  <c:v>2011</c:v>
                </c:pt>
                <c:pt idx="5">
                  <c:v>2012</c:v>
                </c:pt>
                <c:pt idx="6">
                  <c:v>2013</c:v>
                </c:pt>
                <c:pt idx="7">
                  <c:v>2014</c:v>
                </c:pt>
                <c:pt idx="8">
                  <c:v>2015</c:v>
                </c:pt>
                <c:pt idx="9">
                  <c:v>2016</c:v>
                </c:pt>
              </c:numCache>
            </c:numRef>
          </c:xVal>
          <c:yVal>
            <c:numRef>
              <c:f>'Evoucion historica'!$X$5:$X$14</c:f>
              <c:numCache>
                <c:formatCode>0.0</c:formatCode>
                <c:ptCount val="10"/>
                <c:pt idx="0">
                  <c:v>1819.6209338139772</c:v>
                </c:pt>
                <c:pt idx="1">
                  <c:v>2946.4052138900583</c:v>
                </c:pt>
                <c:pt idx="2">
                  <c:v>4582.8659548062287</c:v>
                </c:pt>
                <c:pt idx="3">
                  <c:v>5356.3492826274851</c:v>
                </c:pt>
                <c:pt idx="4">
                  <c:v>6784.1283421571679</c:v>
                </c:pt>
                <c:pt idx="5">
                  <c:v>9198.6129254377338</c:v>
                </c:pt>
                <c:pt idx="6">
                  <c:v>11643.924061937067</c:v>
                </c:pt>
                <c:pt idx="7">
                  <c:v>14508.617386095351</c:v>
                </c:pt>
                <c:pt idx="8">
                  <c:v>18622.819115614922</c:v>
                </c:pt>
                <c:pt idx="9">
                  <c:v>19362.960931013429</c:v>
                </c:pt>
              </c:numCache>
            </c:numRef>
          </c:yVal>
          <c:smooth val="1"/>
        </c:ser>
        <c:dLbls>
          <c:showLegendKey val="0"/>
          <c:showVal val="0"/>
          <c:showCatName val="0"/>
          <c:showSerName val="0"/>
          <c:showPercent val="0"/>
          <c:showBubbleSize val="0"/>
        </c:dLbls>
        <c:axId val="141346496"/>
        <c:axId val="141347072"/>
      </c:scatterChart>
      <c:scatterChart>
        <c:scatterStyle val="smoothMarker"/>
        <c:varyColors val="0"/>
        <c:ser>
          <c:idx val="1"/>
          <c:order val="1"/>
          <c:tx>
            <c:v>AR$/IPC</c:v>
          </c:tx>
          <c:spPr>
            <a:ln w="19050" cap="rnd">
              <a:solidFill>
                <a:srgbClr val="FF5050"/>
              </a:solidFill>
              <a:round/>
            </a:ln>
            <a:effectLst/>
          </c:spPr>
          <c:marker>
            <c:symbol val="circle"/>
            <c:size val="5"/>
            <c:spPr>
              <a:solidFill>
                <a:srgbClr val="FF5050"/>
              </a:solidFill>
              <a:ln w="9525">
                <a:solidFill>
                  <a:srgbClr val="FF5050"/>
                </a:solidFill>
              </a:ln>
              <a:effectLst/>
            </c:spPr>
          </c:marker>
          <c:xVal>
            <c:numRef>
              <c:f>'Evoucion historica'!$A$5:$A$14</c:f>
              <c:numCache>
                <c:formatCode>General</c:formatCode>
                <c:ptCount val="10"/>
                <c:pt idx="0">
                  <c:v>2003</c:v>
                </c:pt>
                <c:pt idx="1">
                  <c:v>2007</c:v>
                </c:pt>
                <c:pt idx="2">
                  <c:v>2009</c:v>
                </c:pt>
                <c:pt idx="3">
                  <c:v>2010</c:v>
                </c:pt>
                <c:pt idx="4">
                  <c:v>2011</c:v>
                </c:pt>
                <c:pt idx="5">
                  <c:v>2012</c:v>
                </c:pt>
                <c:pt idx="6">
                  <c:v>2013</c:v>
                </c:pt>
                <c:pt idx="7">
                  <c:v>2014</c:v>
                </c:pt>
                <c:pt idx="8">
                  <c:v>2015</c:v>
                </c:pt>
                <c:pt idx="9">
                  <c:v>2016</c:v>
                </c:pt>
              </c:numCache>
            </c:numRef>
          </c:xVal>
          <c:yVal>
            <c:numRef>
              <c:f>'Evoucion historica'!$Z$5:$Z$14</c:f>
              <c:numCache>
                <c:formatCode>0.0</c:formatCode>
                <c:ptCount val="10"/>
                <c:pt idx="0">
                  <c:v>29.212174785904541</c:v>
                </c:pt>
                <c:pt idx="1">
                  <c:v>34.858544314457383</c:v>
                </c:pt>
                <c:pt idx="2">
                  <c:v>36.002498025620028</c:v>
                </c:pt>
                <c:pt idx="3">
                  <c:v>36.092537169304308</c:v>
                </c:pt>
                <c:pt idx="4">
                  <c:v>36.295064782391833</c:v>
                </c:pt>
                <c:pt idx="5">
                  <c:v>39.57686420019467</c:v>
                </c:pt>
                <c:pt idx="6">
                  <c:v>39.875222869330464</c:v>
                </c:pt>
                <c:pt idx="7">
                  <c:v>39.972826801810044</c:v>
                </c:pt>
                <c:pt idx="8">
                  <c:v>37.292850652386591</c:v>
                </c:pt>
                <c:pt idx="9">
                  <c:v>30.30747643473946</c:v>
                </c:pt>
              </c:numCache>
            </c:numRef>
          </c:yVal>
          <c:smooth val="1"/>
        </c:ser>
        <c:dLbls>
          <c:showLegendKey val="0"/>
          <c:showVal val="0"/>
          <c:showCatName val="0"/>
          <c:showSerName val="0"/>
          <c:showPercent val="0"/>
          <c:showBubbleSize val="0"/>
        </c:dLbls>
        <c:axId val="141348224"/>
        <c:axId val="141347648"/>
      </c:scatterChart>
      <c:valAx>
        <c:axId val="141346496"/>
        <c:scaling>
          <c:orientation val="minMax"/>
          <c:max val="2018"/>
          <c:min val="2002"/>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Año</a:t>
                </a:r>
              </a:p>
            </c:rich>
          </c:tx>
          <c:layout>
            <c:manualLayout>
              <c:xMode val="edge"/>
              <c:yMode val="edge"/>
              <c:x val="0.44756051587301598"/>
              <c:y val="0.92453762626262637"/>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500" b="0" i="0" u="none" strike="noStrike" kern="1200" baseline="0">
                <a:solidFill>
                  <a:schemeClr val="tx1">
                    <a:lumMod val="65000"/>
                    <a:lumOff val="35000"/>
                  </a:schemeClr>
                </a:solidFill>
                <a:latin typeface="+mn-lt"/>
                <a:ea typeface="+mn-ea"/>
                <a:cs typeface="+mn-cs"/>
              </a:defRPr>
            </a:pPr>
            <a:endParaRPr lang="es-AR"/>
          </a:p>
        </c:txPr>
        <c:crossAx val="141347072"/>
        <c:crosses val="autoZero"/>
        <c:crossBetween val="midCat"/>
        <c:majorUnit val="3"/>
      </c:valAx>
      <c:valAx>
        <c:axId val="141347072"/>
        <c:scaling>
          <c:orientation val="minMax"/>
          <c:min val="15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rgbClr val="0070C0"/>
                    </a:solidFill>
                    <a:latin typeface="+mn-lt"/>
                    <a:ea typeface="+mn-ea"/>
                    <a:cs typeface="+mn-cs"/>
                  </a:defRPr>
                </a:pPr>
                <a:r>
                  <a:rPr lang="en-US" sz="1600" baseline="0">
                    <a:solidFill>
                      <a:srgbClr val="0070C0"/>
                    </a:solidFill>
                  </a:rPr>
                  <a:t>AR$</a:t>
                </a:r>
                <a:endParaRPr lang="en-US" sz="1600">
                  <a:solidFill>
                    <a:srgbClr val="0070C0"/>
                  </a:solidFill>
                </a:endParaRPr>
              </a:p>
            </c:rich>
          </c:tx>
          <c:layout>
            <c:manualLayout>
              <c:xMode val="edge"/>
              <c:yMode val="edge"/>
              <c:x val="3.7197260623899303E-2"/>
              <c:y val="0.44882354296245103"/>
            </c:manualLayout>
          </c:layout>
          <c:overlay val="0"/>
          <c:spPr>
            <a:noFill/>
            <a:ln>
              <a:noFill/>
            </a:ln>
            <a:effectLst/>
          </c:sp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500" b="0" i="0" u="none" strike="noStrike" kern="1200" baseline="0">
                <a:solidFill>
                  <a:srgbClr val="0070C0"/>
                </a:solidFill>
                <a:latin typeface="+mn-lt"/>
                <a:ea typeface="+mn-ea"/>
                <a:cs typeface="+mn-cs"/>
              </a:defRPr>
            </a:pPr>
            <a:endParaRPr lang="es-AR"/>
          </a:p>
        </c:txPr>
        <c:crossAx val="141346496"/>
        <c:crosses val="autoZero"/>
        <c:crossBetween val="midCat"/>
      </c:valAx>
      <c:valAx>
        <c:axId val="141347648"/>
        <c:scaling>
          <c:orientation val="minMax"/>
          <c:min val="25"/>
        </c:scaling>
        <c:delete val="0"/>
        <c:axPos val="r"/>
        <c:title>
          <c:tx>
            <c:rich>
              <a:bodyPr rot="-5400000" spcFirstLastPara="1" vertOverflow="ellipsis" vert="horz" wrap="square" anchor="ctr" anchorCtr="1"/>
              <a:lstStyle/>
              <a:p>
                <a:pPr>
                  <a:defRPr sz="1600" b="0" i="0" u="none" strike="noStrike" kern="1200" baseline="0">
                    <a:solidFill>
                      <a:srgbClr val="FF5050"/>
                    </a:solidFill>
                    <a:latin typeface="+mn-lt"/>
                    <a:ea typeface="+mn-ea"/>
                    <a:cs typeface="+mn-cs"/>
                  </a:defRPr>
                </a:pPr>
                <a:r>
                  <a:rPr lang="en-US" sz="1600" baseline="0">
                    <a:solidFill>
                      <a:srgbClr val="FF5050"/>
                    </a:solidFill>
                  </a:rPr>
                  <a:t>AR$/IPC</a:t>
                </a:r>
                <a:endParaRPr lang="en-US" sz="1600">
                  <a:solidFill>
                    <a:srgbClr val="FF5050"/>
                  </a:solidFill>
                </a:endParaRPr>
              </a:p>
            </c:rich>
          </c:tx>
          <c:layout>
            <c:manualLayout>
              <c:xMode val="edge"/>
              <c:yMode val="edge"/>
              <c:x val="0.91579919117904585"/>
              <c:y val="0.42232849573830916"/>
            </c:manualLayout>
          </c:layout>
          <c:overlay val="0"/>
          <c:spPr>
            <a:noFill/>
            <a:ln>
              <a:noFill/>
            </a:ln>
            <a:effectLst/>
          </c:spPr>
        </c:title>
        <c:numFmt formatCode="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500" b="0" i="0" u="none" strike="noStrike" kern="1200" baseline="0">
                <a:solidFill>
                  <a:srgbClr val="FF5050"/>
                </a:solidFill>
                <a:latin typeface="+mn-lt"/>
                <a:ea typeface="+mn-ea"/>
                <a:cs typeface="+mn-cs"/>
              </a:defRPr>
            </a:pPr>
            <a:endParaRPr lang="es-AR"/>
          </a:p>
        </c:txPr>
        <c:crossAx val="141348224"/>
        <c:crosses val="max"/>
        <c:crossBetween val="midCat"/>
      </c:valAx>
      <c:valAx>
        <c:axId val="141348224"/>
        <c:scaling>
          <c:orientation val="minMax"/>
        </c:scaling>
        <c:delete val="1"/>
        <c:axPos val="b"/>
        <c:numFmt formatCode="General" sourceLinked="1"/>
        <c:majorTickMark val="out"/>
        <c:minorTickMark val="none"/>
        <c:tickLblPos val="nextTo"/>
        <c:crossAx val="14134764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Presupuesto MINCYT</a:t>
            </a:r>
            <a:r>
              <a:rPr lang="en-US" sz="1800" baseline="0"/>
              <a:t> desglosado</a:t>
            </a:r>
            <a:endParaRPr lang="en-US" sz="1800"/>
          </a:p>
        </c:rich>
      </c:tx>
      <c:layout>
        <c:manualLayout>
          <c:xMode val="edge"/>
          <c:yMode val="edge"/>
          <c:x val="0.2527158845492577"/>
          <c:y val="1.4350950575326218E-2"/>
        </c:manualLayout>
      </c:layout>
      <c:overlay val="0"/>
      <c:spPr>
        <a:noFill/>
        <a:ln>
          <a:noFill/>
        </a:ln>
        <a:effectLst/>
      </c:spPr>
    </c:title>
    <c:autoTitleDeleted val="0"/>
    <c:plotArea>
      <c:layout>
        <c:manualLayout>
          <c:layoutTarget val="inner"/>
          <c:xMode val="edge"/>
          <c:yMode val="edge"/>
          <c:x val="0.17133106169104112"/>
          <c:y val="0.1227445480813576"/>
          <c:w val="0.74575375564848467"/>
          <c:h val="0.70899413630502495"/>
        </c:manualLayout>
      </c:layout>
      <c:scatterChart>
        <c:scatterStyle val="smoothMarker"/>
        <c:varyColors val="0"/>
        <c:ser>
          <c:idx val="0"/>
          <c:order val="0"/>
          <c:tx>
            <c:v>Prg 1</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'Evoucion historica'!$A$20:$A$27</c:f>
              <c:numCache>
                <c:formatCode>General</c:formatCode>
                <c:ptCount val="8"/>
                <c:pt idx="0">
                  <c:v>2009</c:v>
                </c:pt>
                <c:pt idx="1">
                  <c:v>2010</c:v>
                </c:pt>
                <c:pt idx="2">
                  <c:v>2011</c:v>
                </c:pt>
                <c:pt idx="3">
                  <c:v>2012</c:v>
                </c:pt>
                <c:pt idx="4">
                  <c:v>2013</c:v>
                </c:pt>
                <c:pt idx="5">
                  <c:v>2014</c:v>
                </c:pt>
                <c:pt idx="6">
                  <c:v>2015</c:v>
                </c:pt>
                <c:pt idx="7">
                  <c:v>2016</c:v>
                </c:pt>
              </c:numCache>
            </c:numRef>
          </c:xVal>
          <c:yVal>
            <c:numRef>
              <c:f>'Evoucion historica'!$U$20:$U$27</c:f>
              <c:numCache>
                <c:formatCode>0.0</c:formatCode>
                <c:ptCount val="8"/>
                <c:pt idx="0">
                  <c:v>31.025138823529414</c:v>
                </c:pt>
                <c:pt idx="1">
                  <c:v>27.671462631578947</c:v>
                </c:pt>
                <c:pt idx="2">
                  <c:v>65.259581499999996</c:v>
                </c:pt>
                <c:pt idx="3">
                  <c:v>67.276756279069772</c:v>
                </c:pt>
                <c:pt idx="4">
                  <c:v>91.382939183673471</c:v>
                </c:pt>
                <c:pt idx="5">
                  <c:v>120.30600461538461</c:v>
                </c:pt>
                <c:pt idx="6">
                  <c:v>90.155006627906985</c:v>
                </c:pt>
                <c:pt idx="7">
                  <c:v>69.113301153846152</c:v>
                </c:pt>
              </c:numCache>
            </c:numRef>
          </c:yVal>
          <c:smooth val="1"/>
        </c:ser>
        <c:ser>
          <c:idx val="1"/>
          <c:order val="1"/>
          <c:tx>
            <c:v>Prg 43</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'Evoucion historica'!$A$20:$A$27</c:f>
              <c:numCache>
                <c:formatCode>General</c:formatCode>
                <c:ptCount val="8"/>
                <c:pt idx="0">
                  <c:v>2009</c:v>
                </c:pt>
                <c:pt idx="1">
                  <c:v>2010</c:v>
                </c:pt>
                <c:pt idx="2">
                  <c:v>2011</c:v>
                </c:pt>
                <c:pt idx="3">
                  <c:v>2012</c:v>
                </c:pt>
                <c:pt idx="4">
                  <c:v>2013</c:v>
                </c:pt>
                <c:pt idx="5">
                  <c:v>2014</c:v>
                </c:pt>
                <c:pt idx="6">
                  <c:v>2015</c:v>
                </c:pt>
                <c:pt idx="7">
                  <c:v>2016</c:v>
                </c:pt>
              </c:numCache>
            </c:numRef>
          </c:xVal>
          <c:yVal>
            <c:numRef>
              <c:f>'Evoucion historica'!$V$20:$V$27</c:f>
              <c:numCache>
                <c:formatCode>0.0</c:formatCode>
                <c:ptCount val="8"/>
                <c:pt idx="0">
                  <c:v>69.782978529411764</c:v>
                </c:pt>
                <c:pt idx="1">
                  <c:v>57.660008684210531</c:v>
                </c:pt>
                <c:pt idx="2">
                  <c:v>59.67950475</c:v>
                </c:pt>
                <c:pt idx="3">
                  <c:v>69.932798837209305</c:v>
                </c:pt>
                <c:pt idx="4">
                  <c:v>71.893161836734691</c:v>
                </c:pt>
                <c:pt idx="5">
                  <c:v>68.876030615384622</c:v>
                </c:pt>
                <c:pt idx="6">
                  <c:v>72.636661976744193</c:v>
                </c:pt>
                <c:pt idx="7">
                  <c:v>68.578054769230775</c:v>
                </c:pt>
              </c:numCache>
            </c:numRef>
          </c:yVal>
          <c:smooth val="1"/>
        </c:ser>
        <c:ser>
          <c:idx val="2"/>
          <c:order val="2"/>
          <c:tx>
            <c:v>Prg44 ANPCYT</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'Evoucion historica'!$A$20:$A$27</c:f>
              <c:numCache>
                <c:formatCode>General</c:formatCode>
                <c:ptCount val="8"/>
                <c:pt idx="0">
                  <c:v>2009</c:v>
                </c:pt>
                <c:pt idx="1">
                  <c:v>2010</c:v>
                </c:pt>
                <c:pt idx="2">
                  <c:v>2011</c:v>
                </c:pt>
                <c:pt idx="3">
                  <c:v>2012</c:v>
                </c:pt>
                <c:pt idx="4">
                  <c:v>2013</c:v>
                </c:pt>
                <c:pt idx="5">
                  <c:v>2014</c:v>
                </c:pt>
                <c:pt idx="6">
                  <c:v>2015</c:v>
                </c:pt>
                <c:pt idx="7">
                  <c:v>2016</c:v>
                </c:pt>
              </c:numCache>
            </c:numRef>
          </c:xVal>
          <c:yVal>
            <c:numRef>
              <c:f>'Evoucion historica'!$W$20:$W$27</c:f>
              <c:numCache>
                <c:formatCode>0.0</c:formatCode>
                <c:ptCount val="8"/>
                <c:pt idx="0">
                  <c:v>126.24984470588237</c:v>
                </c:pt>
                <c:pt idx="1">
                  <c:v>135.95037078947368</c:v>
                </c:pt>
                <c:pt idx="2">
                  <c:v>131.7654665</c:v>
                </c:pt>
                <c:pt idx="3">
                  <c:v>122.41771906976746</c:v>
                </c:pt>
                <c:pt idx="4">
                  <c:v>159.99213</c:v>
                </c:pt>
                <c:pt idx="5">
                  <c:v>236.14812584615385</c:v>
                </c:pt>
                <c:pt idx="6">
                  <c:v>178.15110720930232</c:v>
                </c:pt>
                <c:pt idx="7">
                  <c:v>96.428142076923081</c:v>
                </c:pt>
              </c:numCache>
            </c:numRef>
          </c:yVal>
          <c:smooth val="1"/>
        </c:ser>
        <c:dLbls>
          <c:showLegendKey val="0"/>
          <c:showVal val="0"/>
          <c:showCatName val="0"/>
          <c:showSerName val="0"/>
          <c:showPercent val="0"/>
          <c:showBubbleSize val="0"/>
        </c:dLbls>
        <c:axId val="141349952"/>
        <c:axId val="141350528"/>
      </c:scatterChart>
      <c:valAx>
        <c:axId val="141349952"/>
        <c:scaling>
          <c:orientation val="minMax"/>
          <c:max val="2018"/>
          <c:min val="2008"/>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Año</a:t>
                </a:r>
              </a:p>
            </c:rich>
          </c:tx>
          <c:layout>
            <c:manualLayout>
              <c:xMode val="edge"/>
              <c:yMode val="edge"/>
              <c:x val="0.52749539724256178"/>
              <c:y val="0.91510474837924649"/>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500" b="0" i="0" u="none" strike="noStrike" kern="1200" baseline="0">
                <a:solidFill>
                  <a:schemeClr val="tx1">
                    <a:lumMod val="65000"/>
                    <a:lumOff val="35000"/>
                  </a:schemeClr>
                </a:solidFill>
                <a:latin typeface="+mn-lt"/>
                <a:ea typeface="+mn-ea"/>
                <a:cs typeface="+mn-cs"/>
              </a:defRPr>
            </a:pPr>
            <a:endParaRPr lang="es-AR"/>
          </a:p>
        </c:txPr>
        <c:crossAx val="141350528"/>
        <c:crosses val="autoZero"/>
        <c:crossBetween val="midCat"/>
      </c:valAx>
      <c:valAx>
        <c:axId val="141350528"/>
        <c:scaling>
          <c:orientation val="minMax"/>
          <c:max val="3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Millones USD</a:t>
                </a:r>
              </a:p>
            </c:rich>
          </c:tx>
          <c:layout>
            <c:manualLayout>
              <c:xMode val="edge"/>
              <c:yMode val="edge"/>
              <c:x val="2.4982221410200553E-2"/>
              <c:y val="0.34304383790397297"/>
            </c:manualLayout>
          </c:layout>
          <c:overlay val="0"/>
          <c:spPr>
            <a:noFill/>
            <a:ln>
              <a:noFill/>
            </a:ln>
            <a:effectLst/>
          </c:sp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500" b="0" i="0" u="none" strike="noStrike" kern="1200" baseline="0">
                <a:solidFill>
                  <a:schemeClr val="tx1">
                    <a:lumMod val="65000"/>
                    <a:lumOff val="35000"/>
                  </a:schemeClr>
                </a:solidFill>
                <a:latin typeface="+mn-lt"/>
                <a:ea typeface="+mn-ea"/>
                <a:cs typeface="+mn-cs"/>
              </a:defRPr>
            </a:pPr>
            <a:endParaRPr lang="es-AR"/>
          </a:p>
        </c:txPr>
        <c:crossAx val="141349952"/>
        <c:crosses val="autoZero"/>
        <c:crossBetween val="midCat"/>
      </c:valAx>
      <c:spPr>
        <a:noFill/>
        <a:ln>
          <a:noFill/>
        </a:ln>
        <a:effectLst/>
      </c:spPr>
    </c:plotArea>
    <c:legend>
      <c:legendPos val="r"/>
      <c:layout>
        <c:manualLayout>
          <c:xMode val="edge"/>
          <c:yMode val="edge"/>
          <c:x val="0.21905700693209695"/>
          <c:y val="0.17313629213805887"/>
          <c:w val="0.27291573557451315"/>
          <c:h val="0.23212954545454542"/>
        </c:manualLayout>
      </c:layout>
      <c:overlay val="0"/>
      <c:spPr>
        <a:solidFill>
          <a:schemeClr val="bg1"/>
        </a:solidFill>
        <a:ln>
          <a:noFill/>
        </a:ln>
        <a:effectLst/>
      </c:spPr>
      <c:txPr>
        <a:bodyPr rot="0" spcFirstLastPara="1" vertOverflow="ellipsis" vert="horz" wrap="square" anchor="ctr" anchorCtr="1"/>
        <a:lstStyle/>
        <a:p>
          <a:pPr>
            <a:defRPr sz="15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0.png"/></Relationships>
</file>

<file path=xl/drawings/_rels/drawing9.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xdr:from>
      <xdr:col>6</xdr:col>
      <xdr:colOff>554488</xdr:colOff>
      <xdr:row>166</xdr:row>
      <xdr:rowOff>79476</xdr:rowOff>
    </xdr:from>
    <xdr:to>
      <xdr:col>10</xdr:col>
      <xdr:colOff>579638</xdr:colOff>
      <xdr:row>188</xdr:row>
      <xdr:rowOff>35265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502227</xdr:colOff>
      <xdr:row>138</xdr:row>
      <xdr:rowOff>152148</xdr:rowOff>
    </xdr:from>
    <xdr:to>
      <xdr:col>10</xdr:col>
      <xdr:colOff>519955</xdr:colOff>
      <xdr:row>164</xdr:row>
      <xdr:rowOff>78249</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315439</xdr:colOff>
      <xdr:row>82</xdr:row>
      <xdr:rowOff>17318</xdr:rowOff>
    </xdr:from>
    <xdr:to>
      <xdr:col>6</xdr:col>
      <xdr:colOff>103909</xdr:colOff>
      <xdr:row>99</xdr:row>
      <xdr:rowOff>744682</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277091</xdr:colOff>
      <xdr:row>166</xdr:row>
      <xdr:rowOff>138548</xdr:rowOff>
    </xdr:from>
    <xdr:to>
      <xdr:col>18</xdr:col>
      <xdr:colOff>589227</xdr:colOff>
      <xdr:row>188</xdr:row>
      <xdr:rowOff>94337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1173926</xdr:colOff>
      <xdr:row>167</xdr:row>
      <xdr:rowOff>0</xdr:rowOff>
    </xdr:from>
    <xdr:to>
      <xdr:col>23</xdr:col>
      <xdr:colOff>626338</xdr:colOff>
      <xdr:row>188</xdr:row>
      <xdr:rowOff>146289</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277091</xdr:colOff>
      <xdr:row>105</xdr:row>
      <xdr:rowOff>23503</xdr:rowOff>
    </xdr:from>
    <xdr:to>
      <xdr:col>5</xdr:col>
      <xdr:colOff>1194954</xdr:colOff>
      <xdr:row>123</xdr:row>
      <xdr:rowOff>155865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277092</xdr:colOff>
      <xdr:row>139</xdr:row>
      <xdr:rowOff>59378</xdr:rowOff>
    </xdr:from>
    <xdr:to>
      <xdr:col>5</xdr:col>
      <xdr:colOff>1134342</xdr:colOff>
      <xdr:row>164</xdr:row>
      <xdr:rowOff>140106</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296885</xdr:colOff>
      <xdr:row>104</xdr:row>
      <xdr:rowOff>179366</xdr:rowOff>
    </xdr:from>
    <xdr:to>
      <xdr:col>11</xdr:col>
      <xdr:colOff>251584</xdr:colOff>
      <xdr:row>123</xdr:row>
      <xdr:rowOff>121228</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287604</xdr:colOff>
      <xdr:row>104</xdr:row>
      <xdr:rowOff>10827</xdr:rowOff>
    </xdr:from>
    <xdr:to>
      <xdr:col>17</xdr:col>
      <xdr:colOff>917863</xdr:colOff>
      <xdr:row>123</xdr:row>
      <xdr:rowOff>121227</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259773</xdr:colOff>
      <xdr:row>167</xdr:row>
      <xdr:rowOff>0</xdr:rowOff>
    </xdr:from>
    <xdr:to>
      <xdr:col>5</xdr:col>
      <xdr:colOff>1117023</xdr:colOff>
      <xdr:row>187</xdr:row>
      <xdr:rowOff>150000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519547</xdr:colOff>
      <xdr:row>81</xdr:row>
      <xdr:rowOff>190499</xdr:rowOff>
    </xdr:from>
    <xdr:to>
      <xdr:col>18</xdr:col>
      <xdr:colOff>34636</xdr:colOff>
      <xdr:row>99</xdr:row>
      <xdr:rowOff>736021</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350694</xdr:colOff>
      <xdr:row>82</xdr:row>
      <xdr:rowOff>0</xdr:rowOff>
    </xdr:from>
    <xdr:to>
      <xdr:col>11</xdr:col>
      <xdr:colOff>325335</xdr:colOff>
      <xdr:row>99</xdr:row>
      <xdr:rowOff>731694</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311727</xdr:colOff>
      <xdr:row>59</xdr:row>
      <xdr:rowOff>138546</xdr:rowOff>
    </xdr:from>
    <xdr:to>
      <xdr:col>6</xdr:col>
      <xdr:colOff>100197</xdr:colOff>
      <xdr:row>79</xdr:row>
      <xdr:rowOff>138546</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640772</xdr:colOff>
      <xdr:row>59</xdr:row>
      <xdr:rowOff>155864</xdr:rowOff>
    </xdr:from>
    <xdr:to>
      <xdr:col>11</xdr:col>
      <xdr:colOff>602425</xdr:colOff>
      <xdr:row>79</xdr:row>
      <xdr:rowOff>155864</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15</xdr:col>
      <xdr:colOff>481352</xdr:colOff>
      <xdr:row>5</xdr:row>
      <xdr:rowOff>521153</xdr:rowOff>
    </xdr:from>
    <xdr:to>
      <xdr:col>24</xdr:col>
      <xdr:colOff>56383</xdr:colOff>
      <xdr:row>16</xdr:row>
      <xdr:rowOff>99653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464344</xdr:colOff>
      <xdr:row>16</xdr:row>
      <xdr:rowOff>175192</xdr:rowOff>
    </xdr:from>
    <xdr:to>
      <xdr:col>24</xdr:col>
      <xdr:colOff>39375</xdr:colOff>
      <xdr:row>37</xdr:row>
      <xdr:rowOff>134692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0</xdr:col>
      <xdr:colOff>565150</xdr:colOff>
      <xdr:row>129</xdr:row>
      <xdr:rowOff>0</xdr:rowOff>
    </xdr:from>
    <xdr:ext cx="3314700" cy="2743200"/>
    <xdr:pic>
      <xdr:nvPicPr>
        <xdr:cNvPr id="2" name="image1.png" descr="image1.png"/>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565150</xdr:colOff>
      <xdr:row>126</xdr:row>
      <xdr:rowOff>0</xdr:rowOff>
    </xdr:from>
    <xdr:ext cx="3314700" cy="2743200"/>
    <xdr:pic>
      <xdr:nvPicPr>
        <xdr:cNvPr id="2" name="image1.png" descr="image1.png"/>
        <xdr:cNvPicPr>
          <a:picLocks noChangeAspect="1"/>
        </xdr:cNvPicPr>
      </xdr:nvPicPr>
      <xdr:blipFill>
        <a:blip xmlns:r="http://schemas.openxmlformats.org/officeDocument/2006/relationships" r:embed="rId1"/>
        <a:stretch>
          <a:fillRect/>
        </a:stretch>
      </xdr:blipFill>
      <xdr:spPr>
        <a:xfrm>
          <a:off x="565150" y="24041100"/>
          <a:ext cx="3314700" cy="2743200"/>
        </a:xfrm>
        <a:prstGeom prst="rect">
          <a:avLst/>
        </a:prstGeom>
      </xdr:spPr>
    </xdr:pic>
    <xdr:clientData/>
  </xdr:oneCellAnchor>
  <xdr:oneCellAnchor>
    <xdr:from>
      <xdr:col>8</xdr:col>
      <xdr:colOff>117475</xdr:colOff>
      <xdr:row>126</xdr:row>
      <xdr:rowOff>0</xdr:rowOff>
    </xdr:from>
    <xdr:ext cx="2838450" cy="2743200"/>
    <xdr:pic>
      <xdr:nvPicPr>
        <xdr:cNvPr id="3" name="image2.png" descr="image2.png"/>
        <xdr:cNvPicPr>
          <a:picLocks noChangeAspect="1"/>
        </xdr:cNvPicPr>
      </xdr:nvPicPr>
      <xdr:blipFill>
        <a:blip xmlns:r="http://schemas.openxmlformats.org/officeDocument/2006/relationships" r:embed="rId2"/>
        <a:stretch>
          <a:fillRect/>
        </a:stretch>
      </xdr:blipFill>
      <xdr:spPr>
        <a:xfrm>
          <a:off x="4975225" y="24041100"/>
          <a:ext cx="2838450" cy="274320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565150</xdr:colOff>
      <xdr:row>123</xdr:row>
      <xdr:rowOff>0</xdr:rowOff>
    </xdr:from>
    <xdr:ext cx="3314700" cy="2743200"/>
    <xdr:pic>
      <xdr:nvPicPr>
        <xdr:cNvPr id="2" name="image1.png" descr="image1.png"/>
        <xdr:cNvPicPr>
          <a:picLocks noChangeAspect="1"/>
        </xdr:cNvPicPr>
      </xdr:nvPicPr>
      <xdr:blipFill>
        <a:blip xmlns:r="http://schemas.openxmlformats.org/officeDocument/2006/relationships" r:embed="rId1"/>
        <a:stretch>
          <a:fillRect/>
        </a:stretch>
      </xdr:blipFill>
      <xdr:spPr>
        <a:xfrm>
          <a:off x="565150" y="23469600"/>
          <a:ext cx="3314700" cy="2743200"/>
        </a:xfrm>
        <a:prstGeom prst="rect">
          <a:avLst/>
        </a:prstGeom>
      </xdr:spPr>
    </xdr:pic>
    <xdr:clientData/>
  </xdr:oneCellAnchor>
  <xdr:oneCellAnchor>
    <xdr:from>
      <xdr:col>8</xdr:col>
      <xdr:colOff>117475</xdr:colOff>
      <xdr:row>123</xdr:row>
      <xdr:rowOff>0</xdr:rowOff>
    </xdr:from>
    <xdr:ext cx="2838450" cy="2743200"/>
    <xdr:pic>
      <xdr:nvPicPr>
        <xdr:cNvPr id="3" name="image2.png" descr="image2.png"/>
        <xdr:cNvPicPr>
          <a:picLocks noChangeAspect="1"/>
        </xdr:cNvPicPr>
      </xdr:nvPicPr>
      <xdr:blipFill>
        <a:blip xmlns:r="http://schemas.openxmlformats.org/officeDocument/2006/relationships" r:embed="rId2"/>
        <a:stretch>
          <a:fillRect/>
        </a:stretch>
      </xdr:blipFill>
      <xdr:spPr>
        <a:xfrm>
          <a:off x="4975225" y="23469600"/>
          <a:ext cx="2838450" cy="274320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565150</xdr:colOff>
      <xdr:row>121</xdr:row>
      <xdr:rowOff>0</xdr:rowOff>
    </xdr:from>
    <xdr:ext cx="3314700" cy="2743200"/>
    <xdr:pic>
      <xdr:nvPicPr>
        <xdr:cNvPr id="2" name="image1.png" descr="image1.png"/>
        <xdr:cNvPicPr>
          <a:picLocks noChangeAspect="1"/>
        </xdr:cNvPicPr>
      </xdr:nvPicPr>
      <xdr:blipFill>
        <a:blip xmlns:r="http://schemas.openxmlformats.org/officeDocument/2006/relationships" r:embed="rId1"/>
        <a:stretch>
          <a:fillRect/>
        </a:stretch>
      </xdr:blipFill>
      <xdr:spPr>
        <a:xfrm>
          <a:off x="565150" y="23088600"/>
          <a:ext cx="3314700" cy="2743200"/>
        </a:xfrm>
        <a:prstGeom prst="rect">
          <a:avLst/>
        </a:prstGeom>
      </xdr:spPr>
    </xdr:pic>
    <xdr:clientData/>
  </xdr:oneCellAnchor>
  <xdr:oneCellAnchor>
    <xdr:from>
      <xdr:col>8</xdr:col>
      <xdr:colOff>117475</xdr:colOff>
      <xdr:row>121</xdr:row>
      <xdr:rowOff>0</xdr:rowOff>
    </xdr:from>
    <xdr:ext cx="2838450" cy="2743200"/>
    <xdr:pic>
      <xdr:nvPicPr>
        <xdr:cNvPr id="3" name="image2.png" descr="image2.png"/>
        <xdr:cNvPicPr>
          <a:picLocks noChangeAspect="1"/>
        </xdr:cNvPicPr>
      </xdr:nvPicPr>
      <xdr:blipFill>
        <a:blip xmlns:r="http://schemas.openxmlformats.org/officeDocument/2006/relationships" r:embed="rId2"/>
        <a:stretch>
          <a:fillRect/>
        </a:stretch>
      </xdr:blipFill>
      <xdr:spPr>
        <a:xfrm>
          <a:off x="4975225" y="23088600"/>
          <a:ext cx="2838450" cy="274320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565150</xdr:colOff>
      <xdr:row>120</xdr:row>
      <xdr:rowOff>0</xdr:rowOff>
    </xdr:from>
    <xdr:ext cx="3314700" cy="2743200"/>
    <xdr:pic>
      <xdr:nvPicPr>
        <xdr:cNvPr id="2" name="image1.png" descr="image1.png"/>
        <xdr:cNvPicPr>
          <a:picLocks noChangeAspect="1"/>
        </xdr:cNvPicPr>
      </xdr:nvPicPr>
      <xdr:blipFill>
        <a:blip xmlns:r="http://schemas.openxmlformats.org/officeDocument/2006/relationships" r:embed="rId1"/>
        <a:stretch>
          <a:fillRect/>
        </a:stretch>
      </xdr:blipFill>
      <xdr:spPr>
        <a:xfrm>
          <a:off x="565150" y="22898100"/>
          <a:ext cx="3314700" cy="2743200"/>
        </a:xfrm>
        <a:prstGeom prst="rect">
          <a:avLst/>
        </a:prstGeom>
      </xdr:spPr>
    </xdr:pic>
    <xdr:clientData/>
  </xdr:oneCellAnchor>
  <xdr:oneCellAnchor>
    <xdr:from>
      <xdr:col>8</xdr:col>
      <xdr:colOff>117475</xdr:colOff>
      <xdr:row>120</xdr:row>
      <xdr:rowOff>0</xdr:rowOff>
    </xdr:from>
    <xdr:ext cx="2838450" cy="2743200"/>
    <xdr:pic>
      <xdr:nvPicPr>
        <xdr:cNvPr id="3" name="image2.png" descr="image2.png"/>
        <xdr:cNvPicPr>
          <a:picLocks noChangeAspect="1"/>
        </xdr:cNvPicPr>
      </xdr:nvPicPr>
      <xdr:blipFill>
        <a:blip xmlns:r="http://schemas.openxmlformats.org/officeDocument/2006/relationships" r:embed="rId2"/>
        <a:stretch>
          <a:fillRect/>
        </a:stretch>
      </xdr:blipFill>
      <xdr:spPr>
        <a:xfrm>
          <a:off x="4975225" y="22898100"/>
          <a:ext cx="2838450" cy="274320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565150</xdr:colOff>
      <xdr:row>122</xdr:row>
      <xdr:rowOff>0</xdr:rowOff>
    </xdr:from>
    <xdr:ext cx="3314700" cy="2743200"/>
    <xdr:pic>
      <xdr:nvPicPr>
        <xdr:cNvPr id="2" name="image1.png" descr="image1.png"/>
        <xdr:cNvPicPr>
          <a:picLocks noChangeAspect="1"/>
        </xdr:cNvPicPr>
      </xdr:nvPicPr>
      <xdr:blipFill>
        <a:blip xmlns:r="http://schemas.openxmlformats.org/officeDocument/2006/relationships" r:embed="rId1"/>
        <a:stretch>
          <a:fillRect/>
        </a:stretch>
      </xdr:blipFill>
      <xdr:spPr>
        <a:xfrm>
          <a:off x="565150" y="23279100"/>
          <a:ext cx="3314700" cy="2743200"/>
        </a:xfrm>
        <a:prstGeom prst="rect">
          <a:avLst/>
        </a:prstGeom>
      </xdr:spPr>
    </xdr:pic>
    <xdr:clientData/>
  </xdr:oneCellAnchor>
  <xdr:oneCellAnchor>
    <xdr:from>
      <xdr:col>9</xdr:col>
      <xdr:colOff>117475</xdr:colOff>
      <xdr:row>122</xdr:row>
      <xdr:rowOff>0</xdr:rowOff>
    </xdr:from>
    <xdr:ext cx="2838450" cy="2743200"/>
    <xdr:pic>
      <xdr:nvPicPr>
        <xdr:cNvPr id="3" name="image2.png" descr="image2.png"/>
        <xdr:cNvPicPr>
          <a:picLocks noChangeAspect="1"/>
        </xdr:cNvPicPr>
      </xdr:nvPicPr>
      <xdr:blipFill>
        <a:blip xmlns:r="http://schemas.openxmlformats.org/officeDocument/2006/relationships" r:embed="rId2"/>
        <a:stretch>
          <a:fillRect/>
        </a:stretch>
      </xdr:blipFill>
      <xdr:spPr>
        <a:xfrm>
          <a:off x="4984750" y="23279100"/>
          <a:ext cx="2838450" cy="2743200"/>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565150</xdr:colOff>
      <xdr:row>118</xdr:row>
      <xdr:rowOff>0</xdr:rowOff>
    </xdr:from>
    <xdr:ext cx="3314700" cy="2743200"/>
    <xdr:pic>
      <xdr:nvPicPr>
        <xdr:cNvPr id="2" name="image1.png" descr="image1.png"/>
        <xdr:cNvPicPr>
          <a:picLocks noChangeAspect="1"/>
        </xdr:cNvPicPr>
      </xdr:nvPicPr>
      <xdr:blipFill>
        <a:blip xmlns:r="http://schemas.openxmlformats.org/officeDocument/2006/relationships" r:embed="rId1"/>
        <a:stretch>
          <a:fillRect/>
        </a:stretch>
      </xdr:blipFill>
      <xdr:spPr>
        <a:xfrm>
          <a:off x="565150" y="22517100"/>
          <a:ext cx="3314700" cy="2743200"/>
        </a:xfrm>
        <a:prstGeom prst="rect">
          <a:avLst/>
        </a:prstGeom>
      </xdr:spPr>
    </xdr:pic>
    <xdr:clientData/>
  </xdr:oneCellAnchor>
  <xdr:oneCellAnchor>
    <xdr:from>
      <xdr:col>9</xdr:col>
      <xdr:colOff>117475</xdr:colOff>
      <xdr:row>118</xdr:row>
      <xdr:rowOff>0</xdr:rowOff>
    </xdr:from>
    <xdr:ext cx="2838450" cy="2743200"/>
    <xdr:pic>
      <xdr:nvPicPr>
        <xdr:cNvPr id="3" name="image2.png" descr="image2.png"/>
        <xdr:cNvPicPr>
          <a:picLocks noChangeAspect="1"/>
        </xdr:cNvPicPr>
      </xdr:nvPicPr>
      <xdr:blipFill>
        <a:blip xmlns:r="http://schemas.openxmlformats.org/officeDocument/2006/relationships" r:embed="rId2"/>
        <a:stretch>
          <a:fillRect/>
        </a:stretch>
      </xdr:blipFill>
      <xdr:spPr>
        <a:xfrm>
          <a:off x="4984750" y="22517100"/>
          <a:ext cx="2838450" cy="2743200"/>
        </a:xfrm>
        <a:prstGeom prst="rect">
          <a:avLst/>
        </a:prstGeom>
      </xdr:spPr>
    </xdr:pic>
    <xdr:clientData/>
  </xdr:oneCellAnchor>
</xdr:wsDr>
</file>

<file path=xl/queryTables/queryTable1.xml><?xml version="1.0" encoding="utf-8"?>
<queryTable xmlns="http://schemas.openxmlformats.org/spreadsheetml/2006/main" name="Argentina_inflation_1" connectionId="1" autoFormatId="16" applyNumberFormats="0" applyBorderFormats="0" applyFontFormats="0" applyPatternFormats="0" applyAlignmentFormats="0" applyWidthHeightFormats="0"/>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138"/>
  <sheetViews>
    <sheetView tabSelected="1" topLeftCell="A25" zoomScale="55" zoomScaleNormal="55" workbookViewId="0">
      <selection activeCell="O49" sqref="O49"/>
    </sheetView>
  </sheetViews>
  <sheetFormatPr baseColWidth="10" defaultColWidth="8.7265625" defaultRowHeight="14.5" x14ac:dyDescent="0.35"/>
  <cols>
    <col min="2" max="2" width="16.81640625" customWidth="1"/>
    <col min="3" max="3" width="14.7265625" customWidth="1"/>
    <col min="4" max="4" width="16.81640625" customWidth="1"/>
    <col min="5" max="5" width="13.54296875" customWidth="1"/>
    <col min="6" max="6" width="18.1796875" customWidth="1"/>
    <col min="7" max="7" width="16.7265625" customWidth="1"/>
    <col min="8" max="8" width="18.453125" customWidth="1"/>
    <col min="9" max="9" width="20.453125" customWidth="1"/>
    <col min="10" max="10" width="19.453125" customWidth="1"/>
    <col min="11" max="11" width="11.54296875" customWidth="1"/>
    <col min="13" max="13" width="17.7265625" customWidth="1"/>
    <col min="15" max="15" width="17.54296875" customWidth="1"/>
    <col min="16" max="16" width="17.453125" customWidth="1"/>
    <col min="17" max="17" width="14.1796875" customWidth="1"/>
    <col min="18" max="18" width="19" customWidth="1"/>
    <col min="19" max="19" width="18.7265625" customWidth="1"/>
    <col min="20" max="20" width="17.26953125" customWidth="1"/>
    <col min="21" max="21" width="19.54296875" customWidth="1"/>
    <col min="22" max="22" width="12.81640625" customWidth="1"/>
    <col min="23" max="23" width="15.453125" customWidth="1"/>
    <col min="24" max="24" width="18.1796875" customWidth="1"/>
    <col min="25" max="25" width="19.7265625" customWidth="1"/>
    <col min="26" max="26" width="20" customWidth="1"/>
    <col min="27" max="27" width="21.81640625" customWidth="1"/>
    <col min="28" max="28" width="18.7265625" customWidth="1"/>
    <col min="29" max="29" width="18.453125" customWidth="1"/>
    <col min="31" max="31" width="14.81640625" customWidth="1"/>
  </cols>
  <sheetData>
    <row r="2" spans="1:31" ht="21" x14ac:dyDescent="0.5">
      <c r="B2" s="41" t="s">
        <v>219</v>
      </c>
    </row>
    <row r="3" spans="1:31" ht="15.5" x14ac:dyDescent="0.35">
      <c r="D3" s="111" t="s">
        <v>237</v>
      </c>
      <c r="E3" s="111"/>
      <c r="F3" s="111"/>
      <c r="G3" s="111"/>
      <c r="H3" s="111"/>
      <c r="I3" s="111"/>
      <c r="R3" s="111" t="s">
        <v>284</v>
      </c>
      <c r="S3" s="111"/>
      <c r="T3" s="111"/>
      <c r="U3" s="111"/>
    </row>
    <row r="4" spans="1:31" ht="59.25" customHeight="1" x14ac:dyDescent="0.35">
      <c r="B4" s="25" t="s">
        <v>236</v>
      </c>
      <c r="D4" s="15" t="s">
        <v>220</v>
      </c>
      <c r="E4" s="15" t="s">
        <v>221</v>
      </c>
      <c r="F4" s="15" t="s">
        <v>222</v>
      </c>
      <c r="G4" s="15" t="s">
        <v>223</v>
      </c>
      <c r="H4" s="15" t="s">
        <v>224</v>
      </c>
      <c r="I4" s="15" t="s">
        <v>225</v>
      </c>
      <c r="K4" s="40" t="s">
        <v>234</v>
      </c>
      <c r="M4" s="40" t="s">
        <v>238</v>
      </c>
      <c r="O4" s="40" t="s">
        <v>235</v>
      </c>
      <c r="P4" s="107" t="s">
        <v>301</v>
      </c>
      <c r="R4" s="40" t="s">
        <v>258</v>
      </c>
      <c r="S4" s="40" t="s">
        <v>261</v>
      </c>
      <c r="T4" s="40" t="s">
        <v>259</v>
      </c>
      <c r="U4" s="40" t="s">
        <v>260</v>
      </c>
      <c r="W4" s="74" t="s">
        <v>262</v>
      </c>
      <c r="X4" s="74" t="s">
        <v>263</v>
      </c>
      <c r="Y4" s="74" t="s">
        <v>264</v>
      </c>
      <c r="Z4" s="74" t="s">
        <v>265</v>
      </c>
      <c r="AA4" s="74" t="s">
        <v>266</v>
      </c>
      <c r="AB4" s="74" t="s">
        <v>267</v>
      </c>
      <c r="AC4" s="74" t="s">
        <v>268</v>
      </c>
      <c r="AE4" s="74" t="s">
        <v>285</v>
      </c>
    </row>
    <row r="5" spans="1:31" ht="19.5" customHeight="1" x14ac:dyDescent="0.35">
      <c r="A5">
        <v>2003</v>
      </c>
      <c r="B5">
        <v>235</v>
      </c>
      <c r="K5" s="37">
        <f>B5</f>
        <v>235</v>
      </c>
      <c r="O5" s="38">
        <f t="shared" ref="O5:O14" si="0">B5/I47</f>
        <v>69.83655274888558</v>
      </c>
      <c r="P5" s="38"/>
      <c r="R5" s="23">
        <v>3694</v>
      </c>
      <c r="S5" s="23">
        <v>2350</v>
      </c>
      <c r="T5" s="23">
        <v>2426</v>
      </c>
      <c r="U5" s="23">
        <v>471</v>
      </c>
      <c r="W5" s="84">
        <v>90</v>
      </c>
      <c r="X5" s="70">
        <f>K5*W5/100/SUM(R5:U5)/13*1000000</f>
        <v>1819.6209338139772</v>
      </c>
      <c r="Y5" s="70">
        <f t="shared" ref="Y5:Y14" si="1">X5/I47</f>
        <v>540.74916309479261</v>
      </c>
      <c r="Z5" s="70">
        <f t="shared" ref="Z5:Z14" si="2">X5/B47</f>
        <v>29.212174785904541</v>
      </c>
      <c r="AE5">
        <f>SUM(R5:U5)</f>
        <v>8941</v>
      </c>
    </row>
    <row r="6" spans="1:31" ht="21" customHeight="1" x14ac:dyDescent="0.35">
      <c r="A6">
        <v>2007</v>
      </c>
      <c r="B6">
        <v>601.29999999999995</v>
      </c>
      <c r="D6">
        <v>385.35</v>
      </c>
      <c r="E6">
        <v>0.65</v>
      </c>
      <c r="F6">
        <v>132.74</v>
      </c>
      <c r="G6">
        <v>1.01</v>
      </c>
      <c r="H6">
        <v>76.7</v>
      </c>
      <c r="I6">
        <v>4.8499999999999996</v>
      </c>
      <c r="K6" s="37">
        <f>SUM(D6:I6)</f>
        <v>601.30000000000007</v>
      </c>
      <c r="M6" s="38">
        <v>0</v>
      </c>
      <c r="O6" s="38">
        <f t="shared" si="0"/>
        <v>196.5803583104485</v>
      </c>
      <c r="P6" s="38"/>
      <c r="R6" s="23">
        <v>5060</v>
      </c>
      <c r="S6" s="23">
        <v>5600</v>
      </c>
      <c r="T6" s="23">
        <v>2320</v>
      </c>
      <c r="U6" s="23">
        <v>546</v>
      </c>
      <c r="W6" s="70">
        <f>(D6+F6)/K6*100</f>
        <v>86.161649758855802</v>
      </c>
      <c r="X6" s="70">
        <f>(D6+F6)*1000000/SUM(R6:U6)/13</f>
        <v>2946.4052138900583</v>
      </c>
      <c r="Y6" s="70">
        <f t="shared" si="1"/>
        <v>963.25526804304241</v>
      </c>
      <c r="Z6" s="70">
        <f t="shared" si="2"/>
        <v>34.858544314457383</v>
      </c>
      <c r="AE6">
        <f>SUM(R6:U6)</f>
        <v>13526</v>
      </c>
    </row>
    <row r="7" spans="1:31" x14ac:dyDescent="0.35">
      <c r="A7">
        <v>2009</v>
      </c>
      <c r="B7" s="28">
        <f>'2009'!C8</f>
        <v>1087.3455120000001</v>
      </c>
      <c r="D7" s="37">
        <v>687.32872199999997</v>
      </c>
      <c r="E7" s="37">
        <v>0.96410300000000004</v>
      </c>
      <c r="F7" s="37">
        <v>291.22773100000001</v>
      </c>
      <c r="G7" s="37">
        <v>1.038073</v>
      </c>
      <c r="H7" s="37">
        <v>103.31188299999999</v>
      </c>
      <c r="I7" s="37">
        <v>3.4750000000000001</v>
      </c>
      <c r="J7" s="26"/>
      <c r="K7" s="37">
        <f>SUM(D7:I7)</f>
        <v>1087.3455119999999</v>
      </c>
      <c r="L7" s="26"/>
      <c r="M7" s="38">
        <f t="shared" ref="M7:M14" si="3">(K7-K6)/K6*100</f>
        <v>80.832448361882541</v>
      </c>
      <c r="N7" s="38"/>
      <c r="O7" s="38">
        <f t="shared" si="0"/>
        <v>319.8075035294118</v>
      </c>
      <c r="P7" s="108">
        <f>B7/M49*100</f>
        <v>0.41123424967729899</v>
      </c>
      <c r="Q7" s="26"/>
      <c r="R7" s="23">
        <v>6000</v>
      </c>
      <c r="S7" s="23">
        <v>7300</v>
      </c>
      <c r="T7" s="23">
        <v>2400</v>
      </c>
      <c r="U7" s="23">
        <v>725</v>
      </c>
      <c r="W7" s="70">
        <f>(D7+F7)/K7*100</f>
        <v>89.994987076380198</v>
      </c>
      <c r="X7" s="70">
        <f>(D7+F7)*1000000/SUM(R7:U7)/13</f>
        <v>4582.8659548062287</v>
      </c>
      <c r="Y7" s="70">
        <f t="shared" si="1"/>
        <v>1347.9017514135967</v>
      </c>
      <c r="Z7" s="70">
        <f t="shared" si="2"/>
        <v>36.002498025620028</v>
      </c>
      <c r="AA7" s="68">
        <f>K7/SUM(R7:U7)*1000</f>
        <v>66.200639999999993</v>
      </c>
      <c r="AB7" s="70">
        <f>O7/SUM(R7:U7)*1000</f>
        <v>19.470776470588238</v>
      </c>
      <c r="AC7" s="68">
        <f t="shared" ref="AC7:AC14" si="4">K7/SUM(R7:U7)/B49*1000</f>
        <v>0.52006504977419876</v>
      </c>
      <c r="AE7">
        <f>SUM(R7:U7)</f>
        <v>16425</v>
      </c>
    </row>
    <row r="8" spans="1:31" x14ac:dyDescent="0.35">
      <c r="A8">
        <v>2010</v>
      </c>
      <c r="B8" s="28">
        <f>'2010'!E8</f>
        <v>1405.2982239999999</v>
      </c>
      <c r="D8" s="37">
        <v>852.481224</v>
      </c>
      <c r="E8" s="37">
        <v>1.0640000000000001</v>
      </c>
      <c r="F8" s="37">
        <v>386.97800000000001</v>
      </c>
      <c r="G8" s="37">
        <v>1.173</v>
      </c>
      <c r="H8" s="37">
        <v>160.05699999999999</v>
      </c>
      <c r="I8" s="37">
        <v>3.5449999999999999</v>
      </c>
      <c r="J8" s="26"/>
      <c r="K8" s="37">
        <f t="shared" ref="K8:K12" si="5">SUM(D8:I8)</f>
        <v>1405.2982240000001</v>
      </c>
      <c r="L8" s="26"/>
      <c r="M8" s="38">
        <f t="shared" si="3"/>
        <v>29.241184930738029</v>
      </c>
      <c r="N8" s="38"/>
      <c r="O8" s="38">
        <f t="shared" si="0"/>
        <v>369.81532210526314</v>
      </c>
      <c r="P8" s="108">
        <f t="shared" ref="P8:P14" si="6">B8/M50*100</f>
        <v>0.41121420215044191</v>
      </c>
      <c r="Q8" s="26"/>
      <c r="R8" s="23">
        <v>6300</v>
      </c>
      <c r="S8" s="23">
        <v>8300</v>
      </c>
      <c r="T8" s="23">
        <v>2400</v>
      </c>
      <c r="U8" s="23">
        <v>800</v>
      </c>
      <c r="W8" s="70">
        <f t="shared" ref="W8:W14" si="7">(D8+F8)/K8*100</f>
        <v>88.199017321180349</v>
      </c>
      <c r="X8" s="70">
        <f t="shared" ref="X8:X14" si="8">(D8+F8)*1000000/SUM(R8:U8)/13</f>
        <v>5356.3492826274851</v>
      </c>
      <c r="Y8" s="70">
        <f t="shared" si="1"/>
        <v>1409.5656006914435</v>
      </c>
      <c r="Z8" s="70">
        <f t="shared" si="2"/>
        <v>36.092537169304308</v>
      </c>
      <c r="AA8" s="68">
        <f t="shared" ref="AA8:AA14" si="9">K8/SUM(R8:U8)*1000</f>
        <v>78.949338426966307</v>
      </c>
      <c r="AB8" s="70">
        <f t="shared" ref="AB8:AB14" si="10">O8/SUM(R8:U8)*1000</f>
        <v>20.776141691306918</v>
      </c>
      <c r="AC8" s="68">
        <f t="shared" si="4"/>
        <v>0.53198209849927691</v>
      </c>
      <c r="AE8">
        <f t="shared" ref="AE8:AE14" si="11">SUM(R8:U8)</f>
        <v>17800</v>
      </c>
    </row>
    <row r="9" spans="1:31" x14ac:dyDescent="0.35">
      <c r="A9">
        <v>2011</v>
      </c>
      <c r="B9" s="28">
        <f>'2011'!E7</f>
        <v>1796.3057080000001</v>
      </c>
      <c r="D9" s="37">
        <v>1121.9016280000001</v>
      </c>
      <c r="E9" s="37">
        <v>1.744</v>
      </c>
      <c r="F9" s="37">
        <v>511.88607999999999</v>
      </c>
      <c r="G9" s="37">
        <v>1.3480000000000001</v>
      </c>
      <c r="H9" s="37">
        <v>157.11699999999999</v>
      </c>
      <c r="I9" s="37">
        <v>2.3090000000000002</v>
      </c>
      <c r="J9" s="26"/>
      <c r="K9" s="37">
        <f t="shared" si="5"/>
        <v>1796.3057079999999</v>
      </c>
      <c r="L9" s="26"/>
      <c r="M9" s="38">
        <f t="shared" si="3"/>
        <v>27.823808307894062</v>
      </c>
      <c r="N9" s="38"/>
      <c r="O9" s="38">
        <f t="shared" si="0"/>
        <v>449.07642700000002</v>
      </c>
      <c r="P9" s="108">
        <f t="shared" si="6"/>
        <v>0.38301465455136624</v>
      </c>
      <c r="Q9" s="26"/>
      <c r="R9" s="23">
        <v>6600</v>
      </c>
      <c r="S9" s="23">
        <v>8600</v>
      </c>
      <c r="T9" s="23">
        <v>2400</v>
      </c>
      <c r="U9" s="23">
        <v>925</v>
      </c>
      <c r="W9" s="70">
        <f t="shared" si="7"/>
        <v>90.952653589185175</v>
      </c>
      <c r="X9" s="70">
        <f t="shared" si="8"/>
        <v>6784.1283421571679</v>
      </c>
      <c r="Y9" s="70">
        <f t="shared" si="1"/>
        <v>1696.032085539292</v>
      </c>
      <c r="Z9" s="70">
        <f t="shared" si="2"/>
        <v>36.295064782391833</v>
      </c>
      <c r="AA9" s="68">
        <f t="shared" si="9"/>
        <v>96.966569932523612</v>
      </c>
      <c r="AB9" s="70">
        <f t="shared" si="10"/>
        <v>24.241642483130903</v>
      </c>
      <c r="AC9" s="68">
        <f t="shared" si="4"/>
        <v>0.51877083686011127</v>
      </c>
      <c r="AE9">
        <f t="shared" si="11"/>
        <v>18525</v>
      </c>
    </row>
    <row r="10" spans="1:31" x14ac:dyDescent="0.35">
      <c r="A10">
        <v>2012</v>
      </c>
      <c r="B10" s="28">
        <f>'2012'!E7</f>
        <v>2586.1826930000002</v>
      </c>
      <c r="D10" s="37">
        <v>1683.365616</v>
      </c>
      <c r="E10" s="37">
        <v>1.738</v>
      </c>
      <c r="F10" s="37">
        <v>654.461859</v>
      </c>
      <c r="G10" s="37">
        <v>1.4330000000000001</v>
      </c>
      <c r="H10" s="37">
        <v>243.23699999999999</v>
      </c>
      <c r="I10" s="37">
        <v>1.9472179999999999</v>
      </c>
      <c r="J10" s="26"/>
      <c r="K10" s="37">
        <f t="shared" si="5"/>
        <v>2586.1826930000002</v>
      </c>
      <c r="L10" s="26"/>
      <c r="M10" s="38">
        <f t="shared" si="3"/>
        <v>43.972302792459885</v>
      </c>
      <c r="N10" s="38"/>
      <c r="O10" s="38">
        <f t="shared" si="0"/>
        <v>601.43783558139546</v>
      </c>
      <c r="P10" s="108">
        <f t="shared" si="6"/>
        <v>0.43938858339387393</v>
      </c>
      <c r="Q10" s="26"/>
      <c r="R10" s="23">
        <f>R9+600</f>
        <v>7200</v>
      </c>
      <c r="S10" s="23">
        <v>8900</v>
      </c>
      <c r="T10" s="23">
        <v>2400</v>
      </c>
      <c r="U10" s="23">
        <v>1050</v>
      </c>
      <c r="W10" s="70">
        <f t="shared" si="7"/>
        <v>90.396841697525034</v>
      </c>
      <c r="X10" s="70">
        <f t="shared" si="8"/>
        <v>9198.6129254377338</v>
      </c>
      <c r="Y10" s="70">
        <f t="shared" si="1"/>
        <v>2139.2123082413336</v>
      </c>
      <c r="Z10" s="70">
        <f t="shared" si="2"/>
        <v>39.57686420019467</v>
      </c>
      <c r="AA10" s="68">
        <f t="shared" si="9"/>
        <v>132.28555974424552</v>
      </c>
      <c r="AB10" s="70">
        <f t="shared" si="10"/>
        <v>30.764083661452453</v>
      </c>
      <c r="AC10" s="68">
        <f t="shared" si="4"/>
        <v>0.5691562060587092</v>
      </c>
      <c r="AE10">
        <f t="shared" si="11"/>
        <v>19550</v>
      </c>
    </row>
    <row r="11" spans="1:31" x14ac:dyDescent="0.35">
      <c r="A11">
        <v>2013</v>
      </c>
      <c r="B11" s="28">
        <f>'2013'!E7</f>
        <v>3410.019675</v>
      </c>
      <c r="D11" s="37">
        <v>2223.144397</v>
      </c>
      <c r="E11" s="37">
        <v>2.464</v>
      </c>
      <c r="F11" s="37">
        <v>814.87183000000005</v>
      </c>
      <c r="G11" s="37">
        <v>2.4830000000000001</v>
      </c>
      <c r="H11" s="37">
        <v>366.71644800000001</v>
      </c>
      <c r="I11" s="37">
        <v>4.9000000000000002E-2</v>
      </c>
      <c r="J11" s="26"/>
      <c r="K11" s="37">
        <f t="shared" si="5"/>
        <v>3409.7286750000003</v>
      </c>
      <c r="L11" s="26"/>
      <c r="M11" s="38">
        <f t="shared" si="3"/>
        <v>31.844075990032927</v>
      </c>
      <c r="N11" s="38"/>
      <c r="O11" s="38">
        <f t="shared" si="0"/>
        <v>695.92238265306116</v>
      </c>
      <c r="P11" s="108">
        <f t="shared" si="6"/>
        <v>0.43709807294618097</v>
      </c>
      <c r="Q11" s="26"/>
      <c r="R11" s="23">
        <v>7700</v>
      </c>
      <c r="S11" s="23">
        <v>8800</v>
      </c>
      <c r="T11" s="23">
        <v>2400</v>
      </c>
      <c r="U11" s="23">
        <v>1170</v>
      </c>
      <c r="W11" s="70">
        <f t="shared" si="7"/>
        <v>89.098474294292629</v>
      </c>
      <c r="X11" s="70">
        <f t="shared" si="8"/>
        <v>11643.924061937067</v>
      </c>
      <c r="Y11" s="70">
        <f t="shared" si="1"/>
        <v>2376.311033048381</v>
      </c>
      <c r="Z11" s="70">
        <f t="shared" si="2"/>
        <v>39.875222869330464</v>
      </c>
      <c r="AA11" s="68">
        <f t="shared" si="9"/>
        <v>169.891812406577</v>
      </c>
      <c r="AB11" s="70">
        <f t="shared" si="10"/>
        <v>34.674757481467921</v>
      </c>
      <c r="AC11" s="68">
        <f t="shared" si="4"/>
        <v>0.58180333771944481</v>
      </c>
      <c r="AE11">
        <f t="shared" si="11"/>
        <v>20070</v>
      </c>
    </row>
    <row r="12" spans="1:31" x14ac:dyDescent="0.35">
      <c r="A12">
        <v>2014</v>
      </c>
      <c r="B12" s="28">
        <f>'2014'!E7</f>
        <v>4594.4939979999999</v>
      </c>
      <c r="D12" s="37">
        <v>3005.4726449999998</v>
      </c>
      <c r="E12" s="37">
        <v>4.6630000000000003</v>
      </c>
      <c r="F12" s="37">
        <v>1111.9278830000001</v>
      </c>
      <c r="G12" s="37">
        <v>56.008000000000003</v>
      </c>
      <c r="H12" s="37">
        <v>416.42246999999998</v>
      </c>
      <c r="I12" s="37">
        <v>0</v>
      </c>
      <c r="J12" s="26"/>
      <c r="K12" s="37">
        <f t="shared" si="5"/>
        <v>4594.4939979999999</v>
      </c>
      <c r="L12" s="26"/>
      <c r="M12" s="38">
        <f t="shared" si="3"/>
        <v>34.746615813940082</v>
      </c>
      <c r="N12" s="38"/>
      <c r="O12" s="38">
        <f t="shared" si="0"/>
        <v>706.84523046153845</v>
      </c>
      <c r="P12" s="108">
        <f t="shared" si="6"/>
        <v>0.39445862131609782</v>
      </c>
      <c r="Q12" s="26"/>
      <c r="R12" s="23">
        <v>8500</v>
      </c>
      <c r="S12" s="23">
        <v>9500</v>
      </c>
      <c r="T12" s="23">
        <v>2450</v>
      </c>
      <c r="U12" s="23">
        <v>1380</v>
      </c>
      <c r="W12" s="70">
        <f t="shared" si="7"/>
        <v>89.615973593442916</v>
      </c>
      <c r="X12" s="70">
        <f t="shared" si="8"/>
        <v>14508.617386095351</v>
      </c>
      <c r="Y12" s="70">
        <f t="shared" si="1"/>
        <v>2232.0949824762079</v>
      </c>
      <c r="Z12" s="70">
        <f t="shared" si="2"/>
        <v>39.972826801810044</v>
      </c>
      <c r="AA12" s="68">
        <f t="shared" si="9"/>
        <v>210.46697196518551</v>
      </c>
      <c r="AB12" s="70">
        <f t="shared" si="10"/>
        <v>32.37953414849008</v>
      </c>
      <c r="AC12" s="68">
        <f t="shared" si="4"/>
        <v>0.57985951341776465</v>
      </c>
      <c r="AE12">
        <f t="shared" si="11"/>
        <v>21830</v>
      </c>
    </row>
    <row r="13" spans="1:31" x14ac:dyDescent="0.35">
      <c r="A13">
        <v>2015</v>
      </c>
      <c r="B13" s="28">
        <f>'2015'!E7</f>
        <v>6357.618735</v>
      </c>
      <c r="D13" s="37">
        <v>4147.3125229999996</v>
      </c>
      <c r="E13" s="37">
        <v>8.6865760000000005</v>
      </c>
      <c r="F13" s="37">
        <v>1512.907119</v>
      </c>
      <c r="G13" s="37">
        <v>4.8929999999999998</v>
      </c>
      <c r="H13" s="37">
        <v>683.81951700000002</v>
      </c>
      <c r="I13" s="37">
        <v>0</v>
      </c>
      <c r="J13" s="26"/>
      <c r="K13" s="37">
        <f>SUM(D13:I13)</f>
        <v>6357.618735</v>
      </c>
      <c r="L13" s="26"/>
      <c r="M13" s="38">
        <f t="shared" si="3"/>
        <v>38.374731532297027</v>
      </c>
      <c r="N13" s="38"/>
      <c r="O13" s="38">
        <f t="shared" si="0"/>
        <v>739.25799244186055</v>
      </c>
      <c r="P13" s="108">
        <f t="shared" si="6"/>
        <v>0.42398934299108471</v>
      </c>
      <c r="Q13" s="26"/>
      <c r="R13" s="23">
        <v>9200</v>
      </c>
      <c r="S13" s="23">
        <v>10090</v>
      </c>
      <c r="T13" s="23">
        <v>2500</v>
      </c>
      <c r="U13" s="23">
        <v>1590</v>
      </c>
      <c r="W13" s="70">
        <f t="shared" si="7"/>
        <v>89.03049833484549</v>
      </c>
      <c r="X13" s="70">
        <f t="shared" si="8"/>
        <v>18622.819115614922</v>
      </c>
      <c r="Y13" s="70">
        <f t="shared" si="1"/>
        <v>2165.4440832110377</v>
      </c>
      <c r="Z13" s="70">
        <f t="shared" si="2"/>
        <v>37.292850652386591</v>
      </c>
      <c r="AA13" s="68">
        <f t="shared" si="9"/>
        <v>271.92552331052184</v>
      </c>
      <c r="AB13" s="70">
        <f t="shared" si="10"/>
        <v>31.619246896572307</v>
      </c>
      <c r="AC13" s="68">
        <f t="shared" si="4"/>
        <v>0.54454043001944874</v>
      </c>
      <c r="AE13">
        <f t="shared" si="11"/>
        <v>23380</v>
      </c>
    </row>
    <row r="14" spans="1:31" x14ac:dyDescent="0.35">
      <c r="A14">
        <v>2016</v>
      </c>
      <c r="B14" s="28">
        <f>'2016'!E7</f>
        <v>6882.7506590000003</v>
      </c>
      <c r="D14" s="39">
        <v>4652.324001</v>
      </c>
      <c r="E14" s="39">
        <v>4.698658</v>
      </c>
      <c r="F14" s="39">
        <v>1690.982</v>
      </c>
      <c r="G14" s="39">
        <v>2.633</v>
      </c>
      <c r="H14" s="39">
        <v>532.11300000000006</v>
      </c>
      <c r="I14" s="39">
        <v>0</v>
      </c>
      <c r="J14" s="26"/>
      <c r="K14" s="37">
        <f>SUM(D14:I14)</f>
        <v>6882.7506590000003</v>
      </c>
      <c r="L14" s="26"/>
      <c r="M14" s="38">
        <f t="shared" si="3"/>
        <v>8.2598838635767962</v>
      </c>
      <c r="N14" s="38"/>
      <c r="O14" s="38">
        <f t="shared" si="0"/>
        <v>529.44235838461543</v>
      </c>
      <c r="P14" s="108">
        <f t="shared" si="6"/>
        <v>0.41463122577507217</v>
      </c>
      <c r="Q14" s="26"/>
      <c r="R14" s="23">
        <v>10000</v>
      </c>
      <c r="S14" s="23">
        <v>11000</v>
      </c>
      <c r="T14" s="23">
        <v>2550</v>
      </c>
      <c r="U14" s="23">
        <v>1650</v>
      </c>
      <c r="W14" s="70">
        <f t="shared" si="7"/>
        <v>92.16236814717945</v>
      </c>
      <c r="X14" s="70">
        <f t="shared" si="8"/>
        <v>19362.960931013429</v>
      </c>
      <c r="Y14" s="70">
        <f t="shared" si="1"/>
        <v>1489.4585331548792</v>
      </c>
      <c r="Z14" s="70">
        <f t="shared" si="2"/>
        <v>30.30747643473946</v>
      </c>
      <c r="AA14" s="68">
        <f t="shared" si="9"/>
        <v>273.12502615079364</v>
      </c>
      <c r="AB14" s="70">
        <f t="shared" si="10"/>
        <v>21.0096173962149</v>
      </c>
      <c r="AC14" s="68">
        <f t="shared" si="4"/>
        <v>0.42750333088491821</v>
      </c>
      <c r="AE14">
        <f t="shared" si="11"/>
        <v>25200</v>
      </c>
    </row>
    <row r="15" spans="1:31" x14ac:dyDescent="0.35">
      <c r="A15">
        <v>2017</v>
      </c>
      <c r="B15">
        <v>10162.620000000001</v>
      </c>
      <c r="D15" s="39"/>
      <c r="E15" s="39"/>
      <c r="F15" s="39"/>
      <c r="G15" s="39"/>
      <c r="H15" s="39"/>
      <c r="I15" s="39"/>
      <c r="J15" s="26"/>
      <c r="K15" s="26"/>
      <c r="L15" s="26"/>
      <c r="M15" s="38"/>
      <c r="N15" s="38"/>
      <c r="O15" s="38">
        <f>B15/I57</f>
        <v>564.59</v>
      </c>
      <c r="P15" s="108">
        <f>B15/M57*100</f>
        <v>0.42996000029395587</v>
      </c>
      <c r="Q15" s="26"/>
      <c r="R15" s="112" t="s">
        <v>290</v>
      </c>
      <c r="S15" s="112"/>
      <c r="T15" s="112"/>
      <c r="U15" s="112"/>
    </row>
    <row r="16" spans="1:31" x14ac:dyDescent="0.35">
      <c r="J16" s="26"/>
      <c r="K16" s="26"/>
      <c r="L16" s="26"/>
      <c r="M16" s="38"/>
      <c r="N16" s="38"/>
      <c r="O16" s="38"/>
      <c r="P16" s="38"/>
      <c r="R16" s="112"/>
      <c r="S16" s="112"/>
      <c r="T16" s="112"/>
      <c r="U16" s="112"/>
    </row>
    <row r="17" spans="1:25" ht="21" x14ac:dyDescent="0.5">
      <c r="B17" s="41" t="s">
        <v>231</v>
      </c>
      <c r="J17" s="26"/>
      <c r="K17" s="26"/>
      <c r="L17" s="26"/>
      <c r="M17" s="38"/>
      <c r="N17" s="38"/>
      <c r="O17" s="38"/>
      <c r="P17" s="38"/>
    </row>
    <row r="18" spans="1:25" ht="15.5" x14ac:dyDescent="0.35">
      <c r="D18" s="111" t="s">
        <v>237</v>
      </c>
      <c r="E18" s="111"/>
      <c r="F18" s="111"/>
      <c r="G18" s="111"/>
      <c r="H18" s="111"/>
      <c r="I18" s="111"/>
      <c r="J18" s="26"/>
      <c r="K18" s="26"/>
      <c r="L18" s="26"/>
      <c r="M18" s="38"/>
      <c r="N18" s="38"/>
      <c r="O18" s="38"/>
      <c r="P18" s="38"/>
      <c r="R18" s="111" t="s">
        <v>278</v>
      </c>
      <c r="S18" s="111"/>
      <c r="T18" s="111"/>
      <c r="U18" s="111"/>
    </row>
    <row r="19" spans="1:25" ht="70.5" customHeight="1" x14ac:dyDescent="0.35">
      <c r="B19" s="25" t="s">
        <v>236</v>
      </c>
      <c r="D19" s="16" t="s">
        <v>220</v>
      </c>
      <c r="E19" s="16" t="s">
        <v>221</v>
      </c>
      <c r="F19" s="16" t="s">
        <v>222</v>
      </c>
      <c r="G19" s="16" t="s">
        <v>223</v>
      </c>
      <c r="H19" s="16" t="s">
        <v>224</v>
      </c>
      <c r="I19" s="16" t="s">
        <v>233</v>
      </c>
      <c r="J19" s="26"/>
      <c r="K19" s="40" t="s">
        <v>234</v>
      </c>
      <c r="L19" s="26"/>
      <c r="M19" s="40" t="s">
        <v>238</v>
      </c>
      <c r="N19" s="38"/>
      <c r="O19" s="42" t="s">
        <v>235</v>
      </c>
      <c r="P19" s="107" t="s">
        <v>301</v>
      </c>
      <c r="R19" s="78" t="s">
        <v>275</v>
      </c>
      <c r="S19" s="78" t="s">
        <v>276</v>
      </c>
      <c r="T19" s="78" t="s">
        <v>277</v>
      </c>
      <c r="U19" s="78" t="s">
        <v>279</v>
      </c>
      <c r="V19" s="78" t="s">
        <v>280</v>
      </c>
      <c r="W19" s="78" t="s">
        <v>281</v>
      </c>
      <c r="Y19" s="74" t="s">
        <v>293</v>
      </c>
    </row>
    <row r="20" spans="1:25" x14ac:dyDescent="0.35">
      <c r="A20">
        <v>2009</v>
      </c>
      <c r="B20" s="28">
        <f>'2009'!C53</f>
        <v>771.99707100000001</v>
      </c>
      <c r="D20" s="37">
        <v>23.261704999999999</v>
      </c>
      <c r="E20" s="37">
        <v>1.1629050000000001</v>
      </c>
      <c r="F20" s="37">
        <v>29.352028000000001</v>
      </c>
      <c r="G20" s="37">
        <v>120.452433</v>
      </c>
      <c r="H20" s="37">
        <v>504.65699999999998</v>
      </c>
      <c r="I20" s="37">
        <v>93.111000000000004</v>
      </c>
      <c r="J20" s="26"/>
      <c r="K20" s="37">
        <f>SUM(D20:I20)</f>
        <v>771.99707100000001</v>
      </c>
      <c r="L20" s="26"/>
      <c r="M20" s="38">
        <v>0</v>
      </c>
      <c r="N20" s="38"/>
      <c r="O20" s="38">
        <f t="shared" ref="O20:O27" si="12">K20/I49</f>
        <v>227.05796205882353</v>
      </c>
      <c r="P20" s="108">
        <f>B20/M49*100</f>
        <v>0.29196941794684805</v>
      </c>
      <c r="R20" s="79">
        <v>105.485472</v>
      </c>
      <c r="S20" s="79">
        <v>237.26212699999999</v>
      </c>
      <c r="T20" s="79">
        <v>429.24947200000003</v>
      </c>
      <c r="U20" s="43">
        <f t="shared" ref="U20:U27" si="13">R20/I49</f>
        <v>31.025138823529414</v>
      </c>
      <c r="V20" s="43">
        <f t="shared" ref="V20:V27" si="14">S20/I49</f>
        <v>69.782978529411764</v>
      </c>
      <c r="W20" s="43">
        <f t="shared" ref="W20:W27" si="15">T20/I49</f>
        <v>126.24984470588237</v>
      </c>
      <c r="Y20">
        <f>W20/SUM(R7:T7)*1000</f>
        <v>8.0413913825402776</v>
      </c>
    </row>
    <row r="21" spans="1:25" x14ac:dyDescent="0.35">
      <c r="A21">
        <v>2010</v>
      </c>
      <c r="B21" s="28">
        <f>'2010'!E51</f>
        <v>840.87099999999998</v>
      </c>
      <c r="D21" s="37">
        <v>40.363999999999997</v>
      </c>
      <c r="E21" s="37">
        <v>4.2821999999999996</v>
      </c>
      <c r="F21" s="37">
        <v>33.859000000000002</v>
      </c>
      <c r="G21" s="37">
        <v>130.33500000000001</v>
      </c>
      <c r="H21" s="37">
        <v>565.0308</v>
      </c>
      <c r="I21" s="37">
        <v>67</v>
      </c>
      <c r="J21" s="26"/>
      <c r="K21" s="37">
        <f t="shared" ref="K21:K27" si="16">SUM(D21:I21)</f>
        <v>840.87099999999998</v>
      </c>
      <c r="L21" s="26"/>
      <c r="M21" s="38">
        <f>(K21-K20)/K20*100</f>
        <v>8.9215272424265422</v>
      </c>
      <c r="N21" s="38"/>
      <c r="O21" s="38">
        <f t="shared" si="12"/>
        <v>221.28184210526317</v>
      </c>
      <c r="P21" s="108">
        <f t="shared" ref="P21:P27" si="17">B21/M50*100</f>
        <v>0.24605318036497018</v>
      </c>
      <c r="R21" s="79">
        <v>105.15155799999999</v>
      </c>
      <c r="S21" s="79">
        <v>219.10803300000001</v>
      </c>
      <c r="T21" s="79">
        <v>516.61140899999998</v>
      </c>
      <c r="U21" s="43">
        <f t="shared" si="13"/>
        <v>27.671462631578947</v>
      </c>
      <c r="V21" s="43">
        <f t="shared" si="14"/>
        <v>57.660008684210531</v>
      </c>
      <c r="W21" s="43">
        <f t="shared" si="15"/>
        <v>135.95037078947368</v>
      </c>
      <c r="Y21">
        <f t="shared" ref="Y21:Y27" si="18">W21/SUM(R8:T8)*1000</f>
        <v>7.9970806346749219</v>
      </c>
    </row>
    <row r="22" spans="1:25" x14ac:dyDescent="0.35">
      <c r="A22">
        <v>2011</v>
      </c>
      <c r="B22" s="28">
        <f>'2011'!E51</f>
        <v>1026.818211</v>
      </c>
      <c r="D22" s="37">
        <v>59.667890999999997</v>
      </c>
      <c r="E22" s="37">
        <v>7.9001999999999999</v>
      </c>
      <c r="F22" s="37">
        <v>51.383220000000001</v>
      </c>
      <c r="G22" s="37">
        <v>221.2921</v>
      </c>
      <c r="H22" s="37">
        <v>668.57479999999998</v>
      </c>
      <c r="I22" s="37">
        <v>18</v>
      </c>
      <c r="J22" s="26"/>
      <c r="K22" s="37">
        <f t="shared" si="16"/>
        <v>1026.818211</v>
      </c>
      <c r="L22" s="26"/>
      <c r="M22" s="38">
        <f t="shared" ref="M22:M27" si="19">(K22-K21)/K21*100</f>
        <v>22.113642996369247</v>
      </c>
      <c r="N22" s="38"/>
      <c r="O22" s="38">
        <f t="shared" si="12"/>
        <v>256.70455275</v>
      </c>
      <c r="P22" s="108">
        <f t="shared" si="17"/>
        <v>0.21894180963834964</v>
      </c>
      <c r="R22" s="79">
        <v>261.03832599999998</v>
      </c>
      <c r="S22" s="79">
        <v>238.718019</v>
      </c>
      <c r="T22" s="79">
        <v>527.06186600000001</v>
      </c>
      <c r="U22" s="43">
        <f t="shared" si="13"/>
        <v>65.259581499999996</v>
      </c>
      <c r="V22" s="43">
        <f t="shared" si="14"/>
        <v>59.67950475</v>
      </c>
      <c r="W22" s="43">
        <f t="shared" si="15"/>
        <v>131.7654665</v>
      </c>
      <c r="Y22">
        <f t="shared" si="18"/>
        <v>7.4866742329545461</v>
      </c>
    </row>
    <row r="23" spans="1:25" x14ac:dyDescent="0.35">
      <c r="A23">
        <v>2012</v>
      </c>
      <c r="B23" s="28">
        <f>'2012'!E52</f>
        <v>1116.397279</v>
      </c>
      <c r="D23" s="37">
        <v>80.091479000000007</v>
      </c>
      <c r="E23" s="37">
        <v>21.898012000000001</v>
      </c>
      <c r="F23" s="37">
        <v>121.681909</v>
      </c>
      <c r="G23" s="37">
        <v>180.291</v>
      </c>
      <c r="H23" s="37">
        <v>676.43487900000002</v>
      </c>
      <c r="I23" s="37">
        <v>36</v>
      </c>
      <c r="J23" s="26"/>
      <c r="K23" s="37">
        <f t="shared" si="16"/>
        <v>1116.397279</v>
      </c>
      <c r="L23" s="27"/>
      <c r="M23" s="38">
        <f t="shared" si="19"/>
        <v>8.723946170837829</v>
      </c>
      <c r="N23" s="38"/>
      <c r="O23" s="38">
        <f t="shared" si="12"/>
        <v>259.62727418604652</v>
      </c>
      <c r="P23" s="108">
        <f t="shared" si="17"/>
        <v>0.18967423308968276</v>
      </c>
      <c r="R23" s="79">
        <v>289.290052</v>
      </c>
      <c r="S23" s="79">
        <v>300.71103499999998</v>
      </c>
      <c r="T23" s="79">
        <v>526.39619200000004</v>
      </c>
      <c r="U23" s="43">
        <f t="shared" si="13"/>
        <v>67.276756279069772</v>
      </c>
      <c r="V23" s="43">
        <f t="shared" si="14"/>
        <v>69.932798837209305</v>
      </c>
      <c r="W23" s="43">
        <f t="shared" si="15"/>
        <v>122.41771906976746</v>
      </c>
      <c r="Y23">
        <f t="shared" si="18"/>
        <v>6.6171740037712139</v>
      </c>
    </row>
    <row r="24" spans="1:25" x14ac:dyDescent="0.35">
      <c r="A24">
        <v>2013</v>
      </c>
      <c r="B24" s="28">
        <f>'2013'!E53</f>
        <v>1584.014332</v>
      </c>
      <c r="D24" s="37">
        <v>116.38202800000001</v>
      </c>
      <c r="E24" s="37">
        <v>21.385034999999998</v>
      </c>
      <c r="F24" s="37">
        <v>180.19602399999999</v>
      </c>
      <c r="G24" s="37">
        <v>194.91800000000001</v>
      </c>
      <c r="H24" s="37">
        <v>1001.133245</v>
      </c>
      <c r="I24" s="37">
        <v>70</v>
      </c>
      <c r="J24" s="26"/>
      <c r="K24" s="37">
        <f t="shared" si="16"/>
        <v>1584.014332</v>
      </c>
      <c r="L24" s="27"/>
      <c r="M24" s="38">
        <f t="shared" si="19"/>
        <v>41.88625875359196</v>
      </c>
      <c r="N24" s="38"/>
      <c r="O24" s="38">
        <f t="shared" si="12"/>
        <v>323.26823102040811</v>
      </c>
      <c r="P24" s="108">
        <f t="shared" si="17"/>
        <v>0.20303977044834268</v>
      </c>
      <c r="R24" s="79">
        <v>447.77640200000002</v>
      </c>
      <c r="S24" s="79">
        <v>352.27649300000002</v>
      </c>
      <c r="T24" s="79">
        <v>783.96143700000005</v>
      </c>
      <c r="U24" s="43">
        <f t="shared" si="13"/>
        <v>91.382939183673471</v>
      </c>
      <c r="V24" s="43">
        <f t="shared" si="14"/>
        <v>71.893161836734691</v>
      </c>
      <c r="W24" s="43">
        <f t="shared" si="15"/>
        <v>159.99213</v>
      </c>
      <c r="Y24">
        <f t="shared" si="18"/>
        <v>8.4651920634920632</v>
      </c>
    </row>
    <row r="25" spans="1:25" x14ac:dyDescent="0.35">
      <c r="A25">
        <v>2014</v>
      </c>
      <c r="B25" s="28">
        <f>'2014'!E54</f>
        <v>2764.6460470000002</v>
      </c>
      <c r="D25" s="37">
        <v>192.93900199999999</v>
      </c>
      <c r="E25" s="37">
        <v>25.808177000000001</v>
      </c>
      <c r="F25" s="37">
        <v>249.90048999999999</v>
      </c>
      <c r="G25" s="37">
        <v>517.40948600000002</v>
      </c>
      <c r="H25" s="37">
        <v>1587.588892</v>
      </c>
      <c r="I25" s="37">
        <v>191</v>
      </c>
      <c r="J25" s="26"/>
      <c r="K25" s="37">
        <f t="shared" si="16"/>
        <v>2764.6460470000002</v>
      </c>
      <c r="L25" s="27"/>
      <c r="M25" s="38">
        <f t="shared" si="19"/>
        <v>74.534156108885526</v>
      </c>
      <c r="N25" s="38"/>
      <c r="O25" s="38">
        <f t="shared" si="12"/>
        <v>425.3301610769231</v>
      </c>
      <c r="P25" s="108">
        <f t="shared" si="17"/>
        <v>0.23735768696211929</v>
      </c>
      <c r="R25" s="79">
        <v>781.98902999999996</v>
      </c>
      <c r="S25" s="79">
        <v>447.69419900000003</v>
      </c>
      <c r="T25" s="79">
        <v>1534.962818</v>
      </c>
      <c r="U25" s="43">
        <f t="shared" si="13"/>
        <v>120.30600461538461</v>
      </c>
      <c r="V25" s="43">
        <f t="shared" si="14"/>
        <v>68.876030615384622</v>
      </c>
      <c r="W25" s="43">
        <f t="shared" si="15"/>
        <v>236.14812584615385</v>
      </c>
      <c r="Y25">
        <f t="shared" si="18"/>
        <v>11.547585615948844</v>
      </c>
    </row>
    <row r="26" spans="1:25" x14ac:dyDescent="0.35">
      <c r="A26">
        <v>2015</v>
      </c>
      <c r="B26" s="28">
        <f>'2015'!E54</f>
        <v>2932.107872</v>
      </c>
      <c r="D26" s="37">
        <v>252.66402600000001</v>
      </c>
      <c r="E26" s="37">
        <v>36.28584</v>
      </c>
      <c r="F26" s="37">
        <v>341.20068600000002</v>
      </c>
      <c r="G26" s="37">
        <v>657.45540600000004</v>
      </c>
      <c r="H26" s="37">
        <v>1439.5019139999999</v>
      </c>
      <c r="I26" s="37">
        <v>205</v>
      </c>
      <c r="J26" s="26"/>
      <c r="K26" s="37">
        <f t="shared" si="16"/>
        <v>2932.107872</v>
      </c>
      <c r="L26" s="27"/>
      <c r="M26" s="38">
        <f t="shared" si="19"/>
        <v>6.0572609351463882</v>
      </c>
      <c r="N26" s="38"/>
      <c r="O26" s="38">
        <f t="shared" si="12"/>
        <v>340.94277581395352</v>
      </c>
      <c r="P26" s="108">
        <f t="shared" si="17"/>
        <v>0.19554215847897449</v>
      </c>
      <c r="R26" s="79">
        <v>775.33305700000005</v>
      </c>
      <c r="S26" s="79">
        <v>624.67529300000001</v>
      </c>
      <c r="T26" s="79">
        <v>1532.099522</v>
      </c>
      <c r="U26" s="43">
        <f t="shared" si="13"/>
        <v>90.155006627906985</v>
      </c>
      <c r="V26" s="43">
        <f t="shared" si="14"/>
        <v>72.636661976744193</v>
      </c>
      <c r="W26" s="43">
        <f t="shared" si="15"/>
        <v>178.15110720930232</v>
      </c>
      <c r="Y26">
        <f t="shared" si="18"/>
        <v>8.1758195139652283</v>
      </c>
    </row>
    <row r="27" spans="1:25" x14ac:dyDescent="0.35">
      <c r="A27">
        <v>2016</v>
      </c>
      <c r="B27" s="28">
        <f>'2016'!E56</f>
        <v>3043.5534739999998</v>
      </c>
      <c r="D27" s="37">
        <v>274.50103799999999</v>
      </c>
      <c r="E27" s="37">
        <v>47.67</v>
      </c>
      <c r="F27" s="37">
        <v>389.37299999999999</v>
      </c>
      <c r="G27" s="37">
        <v>549.60143600000004</v>
      </c>
      <c r="H27" s="37">
        <v>1582.4079999999999</v>
      </c>
      <c r="I27" s="37">
        <v>200</v>
      </c>
      <c r="J27" s="26"/>
      <c r="K27" s="37">
        <f t="shared" si="16"/>
        <v>3043.5534739999998</v>
      </c>
      <c r="L27" s="27"/>
      <c r="M27" s="38">
        <f t="shared" si="19"/>
        <v>3.8008697791866157</v>
      </c>
      <c r="N27" s="38"/>
      <c r="O27" s="38">
        <f t="shared" si="12"/>
        <v>234.11949799999999</v>
      </c>
      <c r="P27" s="108">
        <f t="shared" si="17"/>
        <v>0.18334999626732801</v>
      </c>
      <c r="R27" s="79">
        <v>898.47291499999994</v>
      </c>
      <c r="S27" s="79">
        <v>891.51471200000003</v>
      </c>
      <c r="T27" s="79">
        <v>1253.5658470000001</v>
      </c>
      <c r="U27" s="43">
        <f t="shared" si="13"/>
        <v>69.113301153846152</v>
      </c>
      <c r="V27" s="43">
        <f t="shared" si="14"/>
        <v>68.578054769230775</v>
      </c>
      <c r="W27" s="43">
        <f t="shared" si="15"/>
        <v>96.428142076923081</v>
      </c>
      <c r="Y27">
        <f t="shared" si="18"/>
        <v>4.0946132516740166</v>
      </c>
    </row>
    <row r="28" spans="1:25" x14ac:dyDescent="0.35">
      <c r="A28">
        <v>2017</v>
      </c>
      <c r="B28" s="28">
        <v>2053.5300000000002</v>
      </c>
      <c r="D28" s="37"/>
      <c r="E28" s="37"/>
      <c r="F28" s="37"/>
      <c r="G28" s="37"/>
      <c r="H28" s="37"/>
      <c r="I28" s="37"/>
      <c r="J28" s="26"/>
      <c r="K28" s="37"/>
      <c r="L28" s="27"/>
      <c r="M28" s="38"/>
      <c r="N28" s="38"/>
      <c r="O28" s="38">
        <f>B28/I57</f>
        <v>114.08500000000001</v>
      </c>
      <c r="P28" s="108">
        <f>B28/M57*100</f>
        <v>8.6880721644974152E-2</v>
      </c>
    </row>
    <row r="29" spans="1:25" x14ac:dyDescent="0.35">
      <c r="D29" s="36"/>
      <c r="E29" s="36"/>
      <c r="F29" s="36"/>
      <c r="G29" s="36"/>
      <c r="H29" s="36"/>
      <c r="I29" s="36"/>
      <c r="J29" s="26"/>
      <c r="K29" s="37"/>
      <c r="L29" s="27"/>
      <c r="M29" s="38"/>
      <c r="N29" s="38"/>
      <c r="O29" s="38"/>
      <c r="P29" s="38"/>
    </row>
    <row r="30" spans="1:25" ht="21" x14ac:dyDescent="0.5">
      <c r="B30" s="41" t="s">
        <v>232</v>
      </c>
      <c r="D30" s="26"/>
      <c r="E30" s="26"/>
      <c r="F30" s="26"/>
      <c r="G30" s="26"/>
      <c r="J30" s="26"/>
      <c r="K30" s="26"/>
      <c r="L30" s="26"/>
      <c r="M30" s="38"/>
      <c r="N30" s="38"/>
      <c r="O30" s="38"/>
      <c r="P30" s="38"/>
    </row>
    <row r="31" spans="1:25" ht="15.5" x14ac:dyDescent="0.35">
      <c r="D31" s="111" t="s">
        <v>237</v>
      </c>
      <c r="E31" s="111"/>
      <c r="F31" s="111"/>
      <c r="G31" s="111"/>
      <c r="H31" s="111"/>
      <c r="I31" s="111"/>
      <c r="J31" s="26"/>
      <c r="K31" s="26"/>
      <c r="L31" s="26"/>
      <c r="M31" s="38"/>
      <c r="N31" s="38"/>
      <c r="O31" s="38"/>
      <c r="P31" s="38"/>
    </row>
    <row r="32" spans="1:25" ht="63" customHeight="1" x14ac:dyDescent="0.35">
      <c r="B32" s="25" t="s">
        <v>236</v>
      </c>
      <c r="D32" s="25" t="s">
        <v>220</v>
      </c>
      <c r="E32" s="25" t="s">
        <v>221</v>
      </c>
      <c r="F32" s="25" t="s">
        <v>222</v>
      </c>
      <c r="G32" s="25" t="s">
        <v>223</v>
      </c>
      <c r="H32" s="25" t="s">
        <v>224</v>
      </c>
      <c r="I32" s="25" t="s">
        <v>233</v>
      </c>
      <c r="J32" s="25" t="s">
        <v>225</v>
      </c>
      <c r="K32" s="40" t="s">
        <v>234</v>
      </c>
      <c r="L32" s="26"/>
      <c r="M32" s="40" t="s">
        <v>238</v>
      </c>
      <c r="N32" s="38"/>
      <c r="O32" s="42" t="s">
        <v>235</v>
      </c>
      <c r="P32" s="107" t="s">
        <v>301</v>
      </c>
      <c r="S32" s="107" t="s">
        <v>299</v>
      </c>
      <c r="T32" s="107" t="s">
        <v>301</v>
      </c>
    </row>
    <row r="33" spans="1:20" x14ac:dyDescent="0.35">
      <c r="A33">
        <v>2009</v>
      </c>
      <c r="B33" s="28">
        <f>'2009'!C10</f>
        <v>250.49997300000001</v>
      </c>
      <c r="D33" s="37">
        <v>23.931999999999999</v>
      </c>
      <c r="E33" s="37">
        <v>41.082878999999998</v>
      </c>
      <c r="F33" s="37">
        <v>78.625625999999997</v>
      </c>
      <c r="G33" s="37">
        <v>104.717468</v>
      </c>
      <c r="H33" s="37">
        <v>0.99199999999999999</v>
      </c>
      <c r="I33" s="37">
        <v>1.1499999999999999</v>
      </c>
      <c r="J33" s="37"/>
      <c r="K33" s="37">
        <f>SUM(D33:J33)</f>
        <v>250.49997299999998</v>
      </c>
      <c r="M33" s="43">
        <v>0</v>
      </c>
      <c r="N33" s="43"/>
      <c r="O33" s="43">
        <f t="shared" ref="O33:O40" si="20">K33/I49</f>
        <v>73.676462647058827</v>
      </c>
      <c r="P33" s="28">
        <f>B33/M49*100</f>
        <v>9.4739130574384198E-2</v>
      </c>
      <c r="S33" s="28">
        <f>B7+B20+B33</f>
        <v>2109.8425560000001</v>
      </c>
      <c r="T33">
        <f>S33/M49*100</f>
        <v>0.7979427981985312</v>
      </c>
    </row>
    <row r="34" spans="1:20" x14ac:dyDescent="0.35">
      <c r="A34">
        <v>2010</v>
      </c>
      <c r="B34" s="28">
        <f>'2010'!E10</f>
        <v>376.779</v>
      </c>
      <c r="D34" s="37">
        <v>30.369</v>
      </c>
      <c r="E34" s="37">
        <v>43.001393</v>
      </c>
      <c r="F34" s="37">
        <v>122.650277</v>
      </c>
      <c r="G34" s="37">
        <v>177.77932999999999</v>
      </c>
      <c r="H34" s="37">
        <v>1.829</v>
      </c>
      <c r="I34" s="37">
        <v>1.1499999999999999</v>
      </c>
      <c r="J34" s="37"/>
      <c r="K34" s="37">
        <f t="shared" ref="K34:K40" si="21">SUM(D34:J34)</f>
        <v>376.77899999999994</v>
      </c>
      <c r="M34" s="43">
        <f t="shared" ref="M34:M40" si="22">(B34-B33)/B33*100</f>
        <v>50.410794655055703</v>
      </c>
      <c r="N34" s="43"/>
      <c r="O34" s="43">
        <f t="shared" si="20"/>
        <v>99.152368421052614</v>
      </c>
      <c r="P34" s="28">
        <f t="shared" ref="P34:P40" si="23">B34/M50*100</f>
        <v>0.11025195451470332</v>
      </c>
      <c r="S34" s="28">
        <f t="shared" ref="S34:S41" si="24">B8+B21+B34</f>
        <v>2622.9482239999998</v>
      </c>
      <c r="T34">
        <f t="shared" ref="T34:T41" si="25">S34/M50*100</f>
        <v>0.76751933703011532</v>
      </c>
    </row>
    <row r="35" spans="1:20" x14ac:dyDescent="0.35">
      <c r="A35">
        <v>2011</v>
      </c>
      <c r="B35" s="28">
        <f>'2011'!E9</f>
        <v>482.50524200000001</v>
      </c>
      <c r="D35" s="37">
        <v>37.967399999999998</v>
      </c>
      <c r="E35" s="37">
        <v>37.194830000000003</v>
      </c>
      <c r="F35" s="37">
        <v>177.233059</v>
      </c>
      <c r="G35" s="37">
        <v>226.076346</v>
      </c>
      <c r="H35" s="37">
        <v>2.883607</v>
      </c>
      <c r="I35" s="37">
        <v>1.1499999999999999</v>
      </c>
      <c r="J35" s="37"/>
      <c r="K35" s="37">
        <f t="shared" si="21"/>
        <v>482.50524199999995</v>
      </c>
      <c r="M35" s="43">
        <f t="shared" si="22"/>
        <v>28.060545306399774</v>
      </c>
      <c r="N35" s="43"/>
      <c r="O35" s="43">
        <f t="shared" si="20"/>
        <v>120.62631049999999</v>
      </c>
      <c r="P35" s="28">
        <f t="shared" si="23"/>
        <v>0.10288147377186499</v>
      </c>
      <c r="R35" t="s">
        <v>289</v>
      </c>
      <c r="S35" s="28">
        <f t="shared" si="24"/>
        <v>3305.6291610000003</v>
      </c>
      <c r="T35">
        <f t="shared" si="25"/>
        <v>0.7048379379615809</v>
      </c>
    </row>
    <row r="36" spans="1:20" x14ac:dyDescent="0.35">
      <c r="A36">
        <v>2012</v>
      </c>
      <c r="B36" s="28">
        <f>'2012'!E9</f>
        <v>652.55978400000004</v>
      </c>
      <c r="D36" s="37">
        <v>51.570999999999998</v>
      </c>
      <c r="E36" s="37">
        <v>84.214252000000002</v>
      </c>
      <c r="F36" s="37">
        <v>220.59960599999999</v>
      </c>
      <c r="G36" s="37">
        <v>281.37692500000003</v>
      </c>
      <c r="H36" s="37">
        <v>5.9980010000000004</v>
      </c>
      <c r="I36" s="37">
        <v>1.1499999999999999</v>
      </c>
      <c r="J36" s="37">
        <v>7.65</v>
      </c>
      <c r="K36" s="37">
        <f t="shared" si="21"/>
        <v>652.55978400000004</v>
      </c>
      <c r="M36" s="43">
        <f t="shared" si="22"/>
        <v>35.244081762742802</v>
      </c>
      <c r="N36" s="43"/>
      <c r="O36" s="43">
        <f t="shared" si="20"/>
        <v>151.7580893023256</v>
      </c>
      <c r="P36" s="28">
        <f t="shared" si="23"/>
        <v>0.11086893429750919</v>
      </c>
      <c r="S36" s="28">
        <f t="shared" si="24"/>
        <v>4355.1397560000005</v>
      </c>
      <c r="T36">
        <f t="shared" si="25"/>
        <v>0.73993175078106599</v>
      </c>
    </row>
    <row r="37" spans="1:20" x14ac:dyDescent="0.35">
      <c r="A37">
        <v>2013</v>
      </c>
      <c r="B37" s="28">
        <f>'2013'!E9</f>
        <v>1131.5620739999999</v>
      </c>
      <c r="D37" s="37">
        <v>73.111999999999995</v>
      </c>
      <c r="E37" s="37">
        <v>127.43028</v>
      </c>
      <c r="F37" s="37">
        <v>377.49913400000003</v>
      </c>
      <c r="G37" s="37">
        <v>544.50566000000003</v>
      </c>
      <c r="H37" s="37">
        <v>4.0650000000000004</v>
      </c>
      <c r="I37" s="37">
        <v>1.1499999999999999</v>
      </c>
      <c r="J37" s="37">
        <v>3.8</v>
      </c>
      <c r="K37" s="37">
        <f>SUM(D37:J37)</f>
        <v>1131.5620740000002</v>
      </c>
      <c r="M37" s="43">
        <f t="shared" si="22"/>
        <v>73.40358718765296</v>
      </c>
      <c r="N37" s="43"/>
      <c r="O37" s="43">
        <f t="shared" si="20"/>
        <v>230.93103551020411</v>
      </c>
      <c r="P37" s="28">
        <f t="shared" si="23"/>
        <v>0.14504420768903153</v>
      </c>
      <c r="S37" s="28">
        <f t="shared" si="24"/>
        <v>6125.5960809999997</v>
      </c>
      <c r="T37">
        <f t="shared" si="25"/>
        <v>0.78518205108355521</v>
      </c>
    </row>
    <row r="38" spans="1:20" x14ac:dyDescent="0.35">
      <c r="A38">
        <v>2014</v>
      </c>
      <c r="B38" s="28">
        <f>'2014'!E9</f>
        <v>1356.4340999999999</v>
      </c>
      <c r="D38" s="37">
        <v>97.948999999999998</v>
      </c>
      <c r="E38" s="37">
        <v>122.412581</v>
      </c>
      <c r="F38" s="37">
        <v>359.365523</v>
      </c>
      <c r="G38" s="37">
        <v>762.83239600000002</v>
      </c>
      <c r="H38" s="37">
        <v>4.1345999999999998</v>
      </c>
      <c r="I38" s="37">
        <v>1.1499999999999999</v>
      </c>
      <c r="J38" s="37">
        <v>8.59</v>
      </c>
      <c r="K38" s="37">
        <f t="shared" si="21"/>
        <v>1356.4341000000002</v>
      </c>
      <c r="M38" s="43">
        <f t="shared" si="22"/>
        <v>19.872707928880267</v>
      </c>
      <c r="N38" s="43"/>
      <c r="O38" s="43">
        <f t="shared" si="20"/>
        <v>208.68216923076926</v>
      </c>
      <c r="P38" s="28">
        <f t="shared" si="23"/>
        <v>0.11645615931265867</v>
      </c>
      <c r="S38" s="28">
        <f t="shared" si="24"/>
        <v>8715.5741450000005</v>
      </c>
      <c r="T38">
        <f t="shared" si="25"/>
        <v>0.74827246759087584</v>
      </c>
    </row>
    <row r="39" spans="1:20" x14ac:dyDescent="0.35">
      <c r="A39">
        <v>2015</v>
      </c>
      <c r="B39" s="28">
        <f>'2015'!E9</f>
        <v>1844.3843629999999</v>
      </c>
      <c r="D39" s="37">
        <v>129.03800000000001</v>
      </c>
      <c r="E39" s="37">
        <v>84.281379000000001</v>
      </c>
      <c r="F39" s="37">
        <v>430.20886999999999</v>
      </c>
      <c r="G39" s="37">
        <v>1188.503463</v>
      </c>
      <c r="H39" s="37">
        <v>11.202650999999999</v>
      </c>
      <c r="I39" s="37">
        <v>1.1499999999999999</v>
      </c>
      <c r="J39" s="37"/>
      <c r="K39" s="37">
        <f t="shared" si="21"/>
        <v>1844.3843630000001</v>
      </c>
      <c r="M39" s="43">
        <f t="shared" si="22"/>
        <v>35.973016529148005</v>
      </c>
      <c r="N39" s="43"/>
      <c r="O39" s="43">
        <f t="shared" si="20"/>
        <v>214.46329802325585</v>
      </c>
      <c r="P39" s="28">
        <f t="shared" si="23"/>
        <v>0.12300192051252348</v>
      </c>
      <c r="S39" s="28">
        <f t="shared" si="24"/>
        <v>11134.11097</v>
      </c>
      <c r="T39">
        <f t="shared" si="25"/>
        <v>0.74253342198258276</v>
      </c>
    </row>
    <row r="40" spans="1:20" x14ac:dyDescent="0.35">
      <c r="A40">
        <v>2016</v>
      </c>
      <c r="B40" s="28">
        <f>'2016'!E9</f>
        <v>1863.241</v>
      </c>
      <c r="D40" s="37">
        <v>144.50399999999999</v>
      </c>
      <c r="E40" s="37">
        <v>87.668075000000002</v>
      </c>
      <c r="F40" s="37">
        <v>556.89281100000005</v>
      </c>
      <c r="G40" s="37">
        <v>1057.236114</v>
      </c>
      <c r="H40" s="37">
        <v>15.79</v>
      </c>
      <c r="I40" s="37">
        <v>1.1499999999999999</v>
      </c>
      <c r="J40" s="37"/>
      <c r="K40" s="37">
        <f t="shared" si="21"/>
        <v>1863.2410000000002</v>
      </c>
      <c r="M40" s="43">
        <f t="shared" si="22"/>
        <v>1.0223810924816483</v>
      </c>
      <c r="N40" s="43"/>
      <c r="O40" s="43">
        <f t="shared" si="20"/>
        <v>143.32623076923079</v>
      </c>
      <c r="P40" s="28">
        <f t="shared" si="23"/>
        <v>0.11224551607636137</v>
      </c>
      <c r="S40" s="28">
        <f t="shared" si="24"/>
        <v>11789.545133</v>
      </c>
      <c r="T40">
        <f t="shared" si="25"/>
        <v>0.71022673811876158</v>
      </c>
    </row>
    <row r="41" spans="1:20" x14ac:dyDescent="0.35">
      <c r="A41">
        <v>2017</v>
      </c>
      <c r="B41">
        <v>1740.46</v>
      </c>
      <c r="D41" s="36"/>
      <c r="E41" s="36"/>
      <c r="F41" s="36"/>
      <c r="G41" s="36"/>
      <c r="H41" s="36"/>
      <c r="I41" s="36"/>
      <c r="O41" s="43">
        <f>B41/I57</f>
        <v>96.692222222222227</v>
      </c>
      <c r="P41" s="28">
        <f>B41/M57*100</f>
        <v>7.3635359987052409E-2</v>
      </c>
      <c r="S41" s="28">
        <f t="shared" si="24"/>
        <v>13956.61</v>
      </c>
      <c r="T41">
        <f t="shared" si="25"/>
        <v>0.59047608192598244</v>
      </c>
    </row>
    <row r="44" spans="1:20" ht="21" x14ac:dyDescent="0.5">
      <c r="B44" s="41" t="s">
        <v>249</v>
      </c>
    </row>
    <row r="45" spans="1:20" ht="18" customHeight="1" x14ac:dyDescent="0.5">
      <c r="B45" s="41"/>
    </row>
    <row r="46" spans="1:20" s="23" customFormat="1" ht="72" customHeight="1" x14ac:dyDescent="0.35">
      <c r="A46" s="76" t="s">
        <v>230</v>
      </c>
      <c r="B46" s="76" t="s">
        <v>243</v>
      </c>
      <c r="C46" s="76" t="s">
        <v>251</v>
      </c>
      <c r="D46" s="76"/>
      <c r="E46" s="76"/>
      <c r="F46" s="76" t="s">
        <v>239</v>
      </c>
      <c r="G46" s="76" t="s">
        <v>251</v>
      </c>
      <c r="H46" s="76"/>
      <c r="I46" s="76" t="s">
        <v>250</v>
      </c>
      <c r="J46" s="76" t="s">
        <v>251</v>
      </c>
      <c r="M46" s="76" t="s">
        <v>300</v>
      </c>
      <c r="O46" s="76" t="s">
        <v>302</v>
      </c>
      <c r="P46" s="76" t="s">
        <v>303</v>
      </c>
    </row>
    <row r="47" spans="1:20" x14ac:dyDescent="0.35">
      <c r="A47" s="23">
        <v>2003</v>
      </c>
      <c r="B47" s="71">
        <f>Referencias!H171</f>
        <v>62.2898139953613</v>
      </c>
      <c r="C47" s="23"/>
      <c r="E47" s="23"/>
      <c r="F47" s="23"/>
      <c r="G47" s="23"/>
      <c r="H47" s="23"/>
      <c r="I47" s="70">
        <f>Referencias!B172</f>
        <v>3.3650000000000002</v>
      </c>
      <c r="J47" s="23"/>
    </row>
    <row r="48" spans="1:20" x14ac:dyDescent="0.35">
      <c r="A48" s="23">
        <v>2007</v>
      </c>
      <c r="B48" s="71">
        <f>Referencias!H123</f>
        <v>84.524620056152301</v>
      </c>
      <c r="C48" s="23"/>
      <c r="E48" s="23"/>
      <c r="F48" s="23"/>
      <c r="G48" s="23"/>
      <c r="H48" s="23"/>
      <c r="I48" s="70">
        <f>Referencias!B124</f>
        <v>3.0588000000000002</v>
      </c>
      <c r="J48" s="70">
        <v>0</v>
      </c>
    </row>
    <row r="49" spans="1:20" x14ac:dyDescent="0.35">
      <c r="A49" s="24">
        <v>2009</v>
      </c>
      <c r="B49" s="71">
        <f>Referencias!H99</f>
        <v>127.292999267578</v>
      </c>
      <c r="C49" s="23"/>
      <c r="E49" s="23"/>
      <c r="F49" s="72">
        <f>Referencias!N97</f>
        <v>354.81</v>
      </c>
      <c r="G49" s="23"/>
      <c r="H49" s="23"/>
      <c r="I49" s="21">
        <v>3.4</v>
      </c>
      <c r="J49" s="70">
        <f t="shared" ref="J49:J57" si="26">(I49-I48)/I48*100</f>
        <v>11.154701190009146</v>
      </c>
      <c r="M49" s="104">
        <v>264410.25105599902</v>
      </c>
      <c r="N49" s="103"/>
      <c r="O49" s="110">
        <f>B7+B20+B33</f>
        <v>2109.8425560000001</v>
      </c>
      <c r="P49" s="109">
        <f>O49/I49</f>
        <v>620.54192823529411</v>
      </c>
    </row>
    <row r="50" spans="1:20" x14ac:dyDescent="0.35">
      <c r="A50" s="24">
        <v>2010</v>
      </c>
      <c r="B50" s="71">
        <f>Referencias!H87</f>
        <v>148.406005859375</v>
      </c>
      <c r="C50" s="70">
        <f t="shared" ref="C50:C56" si="27">(B50-B49)/B49*100</f>
        <v>16.586149052404771</v>
      </c>
      <c r="E50" s="23"/>
      <c r="F50" s="72">
        <f>Referencias!N86</f>
        <v>391.56</v>
      </c>
      <c r="G50" s="70">
        <f t="shared" ref="G50:G56" si="28">(F50-F49)/F49*100</f>
        <v>10.357656210366113</v>
      </c>
      <c r="H50" s="23"/>
      <c r="I50" s="21">
        <v>3.8</v>
      </c>
      <c r="J50" s="70">
        <f t="shared" si="26"/>
        <v>11.764705882352938</v>
      </c>
      <c r="M50" s="105">
        <v>341743.601425</v>
      </c>
      <c r="O50" s="110">
        <f t="shared" ref="O50:O57" si="29">B8+B21+B34</f>
        <v>2622.9482239999998</v>
      </c>
      <c r="P50" s="109">
        <f t="shared" ref="P50:P57" si="30">O50/I50</f>
        <v>690.24953263157886</v>
      </c>
    </row>
    <row r="51" spans="1:20" x14ac:dyDescent="0.35">
      <c r="A51" s="24">
        <v>2011</v>
      </c>
      <c r="B51" s="71">
        <f>Referencias!H75</f>
        <v>186.91600036621</v>
      </c>
      <c r="C51" s="70">
        <f t="shared" si="27"/>
        <v>25.949080890517255</v>
      </c>
      <c r="E51" s="23"/>
      <c r="F51" s="72">
        <f>Referencias!N74</f>
        <v>448.57</v>
      </c>
      <c r="G51" s="70">
        <f t="shared" si="28"/>
        <v>14.559709878434976</v>
      </c>
      <c r="H51" s="23"/>
      <c r="I51" s="21">
        <v>4</v>
      </c>
      <c r="J51" s="70">
        <f t="shared" si="26"/>
        <v>5.2631578947368478</v>
      </c>
      <c r="M51" s="105">
        <v>468991.37843800097</v>
      </c>
      <c r="O51" s="110">
        <f t="shared" si="29"/>
        <v>3305.6291610000003</v>
      </c>
      <c r="P51" s="109">
        <f t="shared" si="30"/>
        <v>826.40729025000007</v>
      </c>
    </row>
    <row r="52" spans="1:20" x14ac:dyDescent="0.35">
      <c r="A52" s="24">
        <v>2012</v>
      </c>
      <c r="B52" s="71">
        <f>Referencias!H63</f>
        <v>232.42399597167901</v>
      </c>
      <c r="C52" s="70">
        <f t="shared" si="27"/>
        <v>24.346762993167374</v>
      </c>
      <c r="E52" s="23"/>
      <c r="F52" s="72">
        <f>Referencias!N62</f>
        <v>505.42</v>
      </c>
      <c r="G52" s="70">
        <f t="shared" si="28"/>
        <v>12.673607240787396</v>
      </c>
      <c r="H52" s="23"/>
      <c r="I52" s="21">
        <v>4.3</v>
      </c>
      <c r="J52" s="70">
        <f t="shared" si="26"/>
        <v>7.4999999999999956</v>
      </c>
      <c r="M52" s="105">
        <v>588586.684029</v>
      </c>
      <c r="O52" s="110">
        <f t="shared" si="29"/>
        <v>4355.1397560000005</v>
      </c>
      <c r="P52" s="109">
        <f t="shared" si="30"/>
        <v>1012.8231990697676</v>
      </c>
    </row>
    <row r="53" spans="1:20" x14ac:dyDescent="0.35">
      <c r="A53" s="24">
        <v>2013</v>
      </c>
      <c r="B53" s="71">
        <f>Referencias!H51</f>
        <v>292.00900268554602</v>
      </c>
      <c r="C53" s="70">
        <f t="shared" si="27"/>
        <v>25.636340372156528</v>
      </c>
      <c r="E53" s="23"/>
      <c r="F53" s="72">
        <f>Referencias!N50</f>
        <v>571.77</v>
      </c>
      <c r="G53" s="70">
        <f t="shared" si="28"/>
        <v>13.127695777768977</v>
      </c>
      <c r="H53" s="23"/>
      <c r="I53" s="21">
        <v>4.9000000000000004</v>
      </c>
      <c r="J53" s="70">
        <f t="shared" si="26"/>
        <v>13.953488372093037</v>
      </c>
      <c r="M53" s="106">
        <v>780149.78469600098</v>
      </c>
      <c r="O53" s="110">
        <f t="shared" si="29"/>
        <v>6125.5960809999997</v>
      </c>
      <c r="P53" s="109">
        <f t="shared" si="30"/>
        <v>1250.1216491836733</v>
      </c>
    </row>
    <row r="54" spans="1:20" x14ac:dyDescent="0.35">
      <c r="A54" s="24">
        <v>2014</v>
      </c>
      <c r="B54" s="71">
        <f>Referencias!H39</f>
        <v>362.96200561523398</v>
      </c>
      <c r="C54" s="70">
        <f t="shared" si="27"/>
        <v>24.29822446470758</v>
      </c>
      <c r="E54" s="23"/>
      <c r="F54" s="72">
        <f>Referencias!N38</f>
        <v>656.17</v>
      </c>
      <c r="G54" s="70">
        <f t="shared" si="28"/>
        <v>14.761180194833583</v>
      </c>
      <c r="H54" s="23"/>
      <c r="I54" s="21">
        <v>6.5</v>
      </c>
      <c r="J54" s="70">
        <f t="shared" si="26"/>
        <v>32.65306122448979</v>
      </c>
      <c r="M54" s="106">
        <v>1164759.4322240001</v>
      </c>
      <c r="O54" s="110">
        <f t="shared" si="29"/>
        <v>8715.5741450000005</v>
      </c>
      <c r="P54" s="109">
        <f t="shared" si="30"/>
        <v>1340.8575607692308</v>
      </c>
    </row>
    <row r="55" spans="1:20" x14ac:dyDescent="0.35">
      <c r="A55" s="24">
        <v>2015</v>
      </c>
      <c r="B55" s="72">
        <f>Referencias!H27</f>
        <v>499.36700439453102</v>
      </c>
      <c r="C55" s="70">
        <f t="shared" si="27"/>
        <v>37.581068174914215</v>
      </c>
      <c r="E55" s="23"/>
      <c r="F55" s="72">
        <f>Referencias!N26</f>
        <v>841.66</v>
      </c>
      <c r="G55" s="70">
        <f t="shared" si="28"/>
        <v>28.268588932746091</v>
      </c>
      <c r="H55" s="23"/>
      <c r="I55" s="21">
        <v>8.6</v>
      </c>
      <c r="J55" s="70">
        <f t="shared" si="26"/>
        <v>32.307692307692307</v>
      </c>
      <c r="M55" s="105">
        <v>1499476.06941</v>
      </c>
      <c r="O55" s="110">
        <f t="shared" si="29"/>
        <v>11134.11097</v>
      </c>
      <c r="P55" s="109">
        <f t="shared" si="30"/>
        <v>1294.6640662790699</v>
      </c>
    </row>
    <row r="56" spans="1:20" x14ac:dyDescent="0.35">
      <c r="A56" s="24">
        <v>2016</v>
      </c>
      <c r="B56" s="71">
        <f>Referencias!H15</f>
        <v>638.88397216796795</v>
      </c>
      <c r="C56" s="70">
        <f t="shared" si="27"/>
        <v>27.938763784082504</v>
      </c>
      <c r="E56" s="23"/>
      <c r="F56" s="73">
        <f>Referencias!N14</f>
        <v>1209.8970000000002</v>
      </c>
      <c r="G56" s="70">
        <f t="shared" si="28"/>
        <v>43.751277237839531</v>
      </c>
      <c r="H56" s="23"/>
      <c r="I56" s="21">
        <v>13</v>
      </c>
      <c r="J56" s="70">
        <f t="shared" si="26"/>
        <v>51.162790697674424</v>
      </c>
      <c r="M56" s="105">
        <v>1659969.2042330001</v>
      </c>
      <c r="O56" s="110">
        <f t="shared" si="29"/>
        <v>11789.545133</v>
      </c>
      <c r="P56" s="109">
        <f t="shared" si="30"/>
        <v>906.88808715384607</v>
      </c>
    </row>
    <row r="57" spans="1:20" x14ac:dyDescent="0.35">
      <c r="A57" s="24">
        <v>2017</v>
      </c>
      <c r="B57" s="73">
        <f>B56*1.3</f>
        <v>830.54916381835835</v>
      </c>
      <c r="C57" s="23"/>
      <c r="E57" s="23"/>
      <c r="F57" s="23"/>
      <c r="G57" s="23"/>
      <c r="H57" s="23"/>
      <c r="I57" s="21">
        <v>18</v>
      </c>
      <c r="J57" s="70">
        <f t="shared" si="26"/>
        <v>38.461538461538467</v>
      </c>
      <c r="M57" s="28">
        <v>2363619.87</v>
      </c>
      <c r="O57" s="110">
        <f t="shared" si="29"/>
        <v>13956.61</v>
      </c>
      <c r="P57" s="109">
        <f t="shared" si="30"/>
        <v>775.36722222222227</v>
      </c>
    </row>
    <row r="58" spans="1:20" x14ac:dyDescent="0.35">
      <c r="A58" s="23"/>
      <c r="B58" s="23"/>
      <c r="C58" s="23"/>
      <c r="D58" s="23"/>
      <c r="E58" s="23"/>
      <c r="F58" s="69" t="s">
        <v>257</v>
      </c>
      <c r="G58" s="23"/>
      <c r="H58" s="23"/>
      <c r="I58" s="23"/>
      <c r="J58" s="23"/>
    </row>
    <row r="61" spans="1:20" ht="26" x14ac:dyDescent="0.6">
      <c r="T61" s="102" t="s">
        <v>294</v>
      </c>
    </row>
    <row r="63" spans="1:20" ht="21" x14ac:dyDescent="0.5">
      <c r="T63" s="101" t="s">
        <v>291</v>
      </c>
    </row>
    <row r="64" spans="1:20" ht="21" x14ac:dyDescent="0.5">
      <c r="T64" s="101" t="s">
        <v>274</v>
      </c>
    </row>
    <row r="66" spans="2:24" ht="19.5" customHeight="1" x14ac:dyDescent="0.45">
      <c r="T66" s="75" t="s">
        <v>269</v>
      </c>
      <c r="U66" s="75"/>
      <c r="V66" s="75"/>
    </row>
    <row r="67" spans="2:24" ht="93.75" customHeight="1" x14ac:dyDescent="0.35">
      <c r="U67" s="76" t="s">
        <v>270</v>
      </c>
      <c r="V67" s="76" t="s">
        <v>271</v>
      </c>
      <c r="W67" s="76" t="s">
        <v>286</v>
      </c>
      <c r="X67" s="76" t="s">
        <v>287</v>
      </c>
    </row>
    <row r="68" spans="2:24" ht="15" customHeight="1" x14ac:dyDescent="0.35">
      <c r="T68" s="23"/>
      <c r="W68" s="23"/>
      <c r="X68" s="23"/>
    </row>
    <row r="69" spans="2:24" ht="22.5" customHeight="1" x14ac:dyDescent="0.35">
      <c r="B69" s="1"/>
      <c r="T69" s="17" t="s">
        <v>231</v>
      </c>
      <c r="U69" s="70">
        <v>425</v>
      </c>
      <c r="V69" s="70">
        <f>U69*I57</f>
        <v>7650</v>
      </c>
      <c r="W69" s="23"/>
      <c r="X69" s="23"/>
    </row>
    <row r="70" spans="2:24" ht="16.5" customHeight="1" x14ac:dyDescent="0.35">
      <c r="T70" s="77" t="s">
        <v>232</v>
      </c>
      <c r="U70" s="70">
        <v>210</v>
      </c>
      <c r="V70" s="70">
        <f>U70*I57</f>
        <v>3780</v>
      </c>
      <c r="W70" s="23"/>
      <c r="X70" s="23"/>
    </row>
    <row r="71" spans="2:24" x14ac:dyDescent="0.35">
      <c r="T71" s="77" t="s">
        <v>219</v>
      </c>
      <c r="U71" s="70">
        <f>V71/I57</f>
        <v>904.77416948944153</v>
      </c>
      <c r="V71" s="70">
        <f>AA14*W14/100*B57/B54*SUM(R14:U14)/1000*(1+W71)*(1+X71)</f>
        <v>16285.935050809947</v>
      </c>
      <c r="W71" s="23">
        <v>0.1</v>
      </c>
      <c r="X71" s="23">
        <v>0.02</v>
      </c>
    </row>
    <row r="72" spans="2:24" x14ac:dyDescent="0.35">
      <c r="T72" s="23"/>
      <c r="U72" s="23"/>
      <c r="V72" s="23"/>
      <c r="W72" s="23"/>
      <c r="X72" s="23"/>
    </row>
    <row r="73" spans="2:24" ht="18.5" x14ac:dyDescent="0.45">
      <c r="T73" s="80" t="s">
        <v>272</v>
      </c>
      <c r="U73" s="81">
        <f>SUM(U69:U71)</f>
        <v>1539.7741694894416</v>
      </c>
      <c r="V73" s="81">
        <f>SUM(V69:V71)</f>
        <v>27715.935050809945</v>
      </c>
      <c r="W73" s="23"/>
      <c r="X73" s="23"/>
    </row>
    <row r="77" spans="2:24" x14ac:dyDescent="0.35">
      <c r="T77" s="23"/>
      <c r="U77" s="23"/>
      <c r="V77" s="23"/>
      <c r="W77" s="23"/>
      <c r="X77" s="23"/>
    </row>
    <row r="78" spans="2:24" x14ac:dyDescent="0.35">
      <c r="W78" s="23"/>
      <c r="X78" s="23"/>
    </row>
    <row r="79" spans="2:24" x14ac:dyDescent="0.35">
      <c r="W79" s="23"/>
      <c r="X79" s="23"/>
    </row>
    <row r="80" spans="2:24" x14ac:dyDescent="0.35">
      <c r="W80" s="23"/>
      <c r="X80" s="23"/>
    </row>
    <row r="81" spans="20:24" x14ac:dyDescent="0.35">
      <c r="W81" s="23"/>
      <c r="X81" s="23"/>
    </row>
    <row r="82" spans="20:24" x14ac:dyDescent="0.35">
      <c r="W82" s="23"/>
      <c r="X82" s="23"/>
    </row>
    <row r="83" spans="20:24" ht="18.5" x14ac:dyDescent="0.45">
      <c r="T83" s="75" t="s">
        <v>273</v>
      </c>
      <c r="U83" s="75"/>
      <c r="V83" s="75"/>
      <c r="W83" s="23"/>
      <c r="X83" s="23"/>
    </row>
    <row r="84" spans="20:24" ht="93" customHeight="1" x14ac:dyDescent="0.35">
      <c r="U84" s="76" t="s">
        <v>270</v>
      </c>
      <c r="V84" s="76" t="s">
        <v>271</v>
      </c>
      <c r="W84" s="76" t="s">
        <v>286</v>
      </c>
      <c r="X84" s="76" t="s">
        <v>287</v>
      </c>
    </row>
    <row r="85" spans="20:24" x14ac:dyDescent="0.35">
      <c r="T85" s="23"/>
      <c r="W85" s="23"/>
      <c r="X85" s="23"/>
    </row>
    <row r="86" spans="20:24" x14ac:dyDescent="0.35">
      <c r="T86" s="17" t="s">
        <v>231</v>
      </c>
      <c r="U86" s="70">
        <v>340</v>
      </c>
      <c r="V86" s="72">
        <f>U86*I57</f>
        <v>6120</v>
      </c>
      <c r="W86" s="23"/>
      <c r="X86" s="23"/>
    </row>
    <row r="87" spans="20:24" x14ac:dyDescent="0.35">
      <c r="T87" s="77" t="s">
        <v>232</v>
      </c>
      <c r="U87" s="70">
        <v>210</v>
      </c>
      <c r="V87" s="23">
        <f>U87*I57</f>
        <v>3780</v>
      </c>
      <c r="W87" s="23"/>
      <c r="X87" s="23"/>
    </row>
    <row r="88" spans="20:24" x14ac:dyDescent="0.35">
      <c r="T88" s="77" t="s">
        <v>219</v>
      </c>
      <c r="U88" s="70">
        <f>V88/I57</f>
        <v>657.62984798108528</v>
      </c>
      <c r="V88" s="72">
        <f>AA14*W14/100*B57/B55*SUM(R14:U14)/1000*(1+W88)*(1+X88)</f>
        <v>11837.337263659534</v>
      </c>
      <c r="W88" s="23">
        <v>0.1</v>
      </c>
      <c r="X88" s="23">
        <v>0.02</v>
      </c>
    </row>
    <row r="89" spans="20:24" x14ac:dyDescent="0.35">
      <c r="T89" s="23"/>
      <c r="U89" s="70"/>
      <c r="V89" s="23"/>
      <c r="W89" s="23"/>
      <c r="X89" s="23"/>
    </row>
    <row r="90" spans="20:24" ht="18.5" x14ac:dyDescent="0.45">
      <c r="T90" s="80" t="s">
        <v>272</v>
      </c>
      <c r="U90" s="81">
        <f>SUM(U86:U88)</f>
        <v>1207.6298479810853</v>
      </c>
      <c r="V90" s="81">
        <f>SUM(V86:V88)</f>
        <v>21737.337263659534</v>
      </c>
      <c r="W90" s="23"/>
      <c r="X90" s="23"/>
    </row>
    <row r="96" spans="20:24" ht="26" x14ac:dyDescent="0.6">
      <c r="T96" s="102" t="s">
        <v>295</v>
      </c>
    </row>
    <row r="97" spans="20:24" ht="21" x14ac:dyDescent="0.5">
      <c r="T97" s="101" t="s">
        <v>296</v>
      </c>
    </row>
    <row r="99" spans="20:24" ht="18.5" x14ac:dyDescent="0.45">
      <c r="T99" s="75" t="s">
        <v>298</v>
      </c>
    </row>
    <row r="100" spans="20:24" ht="87" customHeight="1" x14ac:dyDescent="0.35">
      <c r="U100" s="76" t="s">
        <v>270</v>
      </c>
      <c r="V100" s="76" t="s">
        <v>271</v>
      </c>
      <c r="W100" s="76" t="s">
        <v>286</v>
      </c>
      <c r="X100" s="76" t="s">
        <v>287</v>
      </c>
    </row>
    <row r="101" spans="20:24" x14ac:dyDescent="0.35">
      <c r="T101" s="23"/>
      <c r="W101" s="23"/>
      <c r="X101" s="23"/>
    </row>
    <row r="102" spans="20:24" x14ac:dyDescent="0.35">
      <c r="T102" s="17" t="s">
        <v>231</v>
      </c>
      <c r="U102" s="70">
        <f>U27+V27+W27*Y25/Y27</f>
        <v>409.63699717867217</v>
      </c>
      <c r="V102" s="70">
        <f>U102*I57</f>
        <v>7373.465949216099</v>
      </c>
      <c r="W102" s="23"/>
      <c r="X102" s="23"/>
    </row>
    <row r="103" spans="20:24" x14ac:dyDescent="0.35">
      <c r="T103" s="77" t="s">
        <v>232</v>
      </c>
      <c r="U103" s="70">
        <v>210</v>
      </c>
      <c r="V103" s="70">
        <f>U103*I57</f>
        <v>3780</v>
      </c>
      <c r="W103" s="23"/>
      <c r="X103" s="23"/>
    </row>
    <row r="104" spans="20:24" x14ac:dyDescent="0.35">
      <c r="T104" s="77" t="s">
        <v>219</v>
      </c>
      <c r="U104" s="70">
        <f>V104/I57</f>
        <v>537.38374005138326</v>
      </c>
      <c r="V104" s="70">
        <f>AA14*W14/100*B57/B56*SUM(R14:U14)/1000*(1+W104)*(1+X104)</f>
        <v>9672.9073209248982</v>
      </c>
      <c r="W104" s="23">
        <v>0.15</v>
      </c>
      <c r="X104" s="23">
        <v>0.02</v>
      </c>
    </row>
    <row r="105" spans="20:24" x14ac:dyDescent="0.35">
      <c r="T105" s="23"/>
      <c r="U105" s="23"/>
      <c r="V105" s="23"/>
      <c r="W105" s="23"/>
      <c r="X105" s="23"/>
    </row>
    <row r="106" spans="20:24" ht="18.5" x14ac:dyDescent="0.45">
      <c r="T106" s="80" t="s">
        <v>272</v>
      </c>
      <c r="U106" s="81">
        <f>SUM(U102:U104)</f>
        <v>1157.0207372300554</v>
      </c>
      <c r="V106" s="81">
        <f>SUM(V102:V104)</f>
        <v>20826.373270140997</v>
      </c>
      <c r="W106" s="23"/>
      <c r="X106" s="23"/>
    </row>
    <row r="110" spans="20:24" ht="18.5" x14ac:dyDescent="0.45">
      <c r="T110" s="75" t="s">
        <v>297</v>
      </c>
    </row>
    <row r="112" spans="20:24" ht="76.5" customHeight="1" x14ac:dyDescent="0.35">
      <c r="U112" s="76" t="s">
        <v>270</v>
      </c>
      <c r="V112" s="76" t="s">
        <v>271</v>
      </c>
      <c r="W112" s="76" t="s">
        <v>286</v>
      </c>
      <c r="X112" s="76" t="s">
        <v>287</v>
      </c>
    </row>
    <row r="113" spans="20:24" x14ac:dyDescent="0.35">
      <c r="T113" s="23"/>
      <c r="W113" s="23"/>
      <c r="X113" s="23"/>
    </row>
    <row r="114" spans="20:24" x14ac:dyDescent="0.35">
      <c r="T114" s="17" t="s">
        <v>231</v>
      </c>
      <c r="U114" s="70">
        <f>U27+V27+W27*Y26/Y27</f>
        <v>330.23190547695799</v>
      </c>
      <c r="V114" s="70">
        <f>U114*I57</f>
        <v>5944.1742985852434</v>
      </c>
      <c r="W114" s="23"/>
      <c r="X114" s="23"/>
    </row>
    <row r="115" spans="20:24" x14ac:dyDescent="0.35">
      <c r="T115" s="77" t="s">
        <v>232</v>
      </c>
      <c r="U115" s="70">
        <v>210</v>
      </c>
      <c r="V115" s="70">
        <f>U115*I57</f>
        <v>3780</v>
      </c>
      <c r="W115" s="23"/>
      <c r="X115" s="23"/>
    </row>
    <row r="116" spans="20:24" x14ac:dyDescent="0.35">
      <c r="T116" s="77" t="s">
        <v>219</v>
      </c>
      <c r="U116" s="70">
        <f>V116/I57</f>
        <v>537.38374005138326</v>
      </c>
      <c r="V116" s="70">
        <f>AA14*W14/100*B57/B56*SUM(R14:U14)/1000*(1+W116)*(1+X116)</f>
        <v>9672.9073209248982</v>
      </c>
      <c r="W116" s="23">
        <v>0.15</v>
      </c>
      <c r="X116" s="23">
        <v>0.02</v>
      </c>
    </row>
    <row r="117" spans="20:24" x14ac:dyDescent="0.35">
      <c r="T117" s="23"/>
      <c r="U117" s="23"/>
      <c r="V117" s="23"/>
      <c r="W117" s="23"/>
      <c r="X117" s="23"/>
    </row>
    <row r="118" spans="20:24" ht="18.5" x14ac:dyDescent="0.45">
      <c r="T118" s="80" t="s">
        <v>272</v>
      </c>
      <c r="U118" s="81">
        <f>SUM(U114:U116)</f>
        <v>1077.6156455283412</v>
      </c>
      <c r="V118" s="81">
        <f>SUM(V114:V116)</f>
        <v>19397.081619510143</v>
      </c>
      <c r="W118" s="23"/>
      <c r="X118" s="23"/>
    </row>
    <row r="138" spans="2:2" ht="26" x14ac:dyDescent="0.6">
      <c r="B138" s="100" t="s">
        <v>292</v>
      </c>
    </row>
  </sheetData>
  <sortState ref="A4:B12">
    <sortCondition ref="A4:A12"/>
  </sortState>
  <mergeCells count="6">
    <mergeCell ref="D3:I3"/>
    <mergeCell ref="D18:I18"/>
    <mergeCell ref="D31:I31"/>
    <mergeCell ref="R15:U16"/>
    <mergeCell ref="R18:U18"/>
    <mergeCell ref="R3:U3"/>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0"/>
  <sheetViews>
    <sheetView topLeftCell="A97" workbookViewId="0">
      <selection activeCell="C119" sqref="C119:E119"/>
    </sheetView>
  </sheetViews>
  <sheetFormatPr baseColWidth="10" defaultColWidth="9.1796875" defaultRowHeight="14.5" x14ac:dyDescent="0.35"/>
  <cols>
    <col min="1" max="1" width="44.1796875" style="1" customWidth="1"/>
    <col min="2" max="2" width="14.1796875" style="1" customWidth="1"/>
    <col min="3" max="3" width="5.1796875" style="1" customWidth="1"/>
    <col min="4" max="4" width="3.81640625" style="1" customWidth="1"/>
    <col min="5" max="5" width="6.81640625" style="1" customWidth="1"/>
    <col min="6" max="6" width="14.7265625" style="1" customWidth="1"/>
    <col min="7" max="7" width="3.81640625" style="1" customWidth="1"/>
    <col min="8" max="8" width="3.453125" style="1" customWidth="1"/>
    <col min="9" max="9" width="5.26953125" style="1" customWidth="1"/>
    <col min="10" max="10" width="10.453125" style="1" customWidth="1"/>
    <col min="11" max="11" width="11.7265625" style="1" customWidth="1"/>
    <col min="12" max="12" width="2.26953125" style="1" customWidth="1"/>
    <col min="13" max="13" width="3.81640625" style="1" customWidth="1"/>
    <col min="14" max="14" width="28.1796875" style="1" customWidth="1"/>
    <col min="15" max="15" width="0.7265625" style="1" customWidth="1"/>
    <col min="16" max="16384" width="9.1796875" style="1"/>
  </cols>
  <sheetData>
    <row r="1" spans="1:12" x14ac:dyDescent="0.35">
      <c r="A1" s="158" t="s">
        <v>134</v>
      </c>
      <c r="B1" s="158"/>
      <c r="C1" s="158"/>
      <c r="D1" s="158"/>
    </row>
    <row r="2" spans="1:12" x14ac:dyDescent="0.35">
      <c r="A2" s="159" t="s">
        <v>177</v>
      </c>
      <c r="B2" s="159"/>
      <c r="C2" s="159"/>
      <c r="D2" s="159"/>
    </row>
    <row r="3" spans="1:12" x14ac:dyDescent="0.35">
      <c r="A3" s="122" t="s">
        <v>130</v>
      </c>
      <c r="B3" s="122"/>
      <c r="C3" s="122"/>
      <c r="D3" s="122"/>
      <c r="E3" s="122"/>
      <c r="F3" s="122"/>
      <c r="G3" s="122"/>
      <c r="H3" s="122"/>
      <c r="I3" s="122"/>
      <c r="J3" s="122"/>
      <c r="K3" s="122"/>
      <c r="L3" s="122"/>
    </row>
    <row r="4" spans="1:12" ht="29" x14ac:dyDescent="0.35">
      <c r="A4" s="160" t="s">
        <v>136</v>
      </c>
      <c r="B4" s="161"/>
      <c r="C4" s="148" t="s">
        <v>3</v>
      </c>
      <c r="D4" s="149"/>
      <c r="E4" s="149"/>
      <c r="F4" s="2" t="s">
        <v>4</v>
      </c>
      <c r="G4" s="148" t="s">
        <v>5</v>
      </c>
      <c r="H4" s="149"/>
      <c r="I4" s="149"/>
      <c r="J4" s="2" t="s">
        <v>6</v>
      </c>
      <c r="K4" s="12" t="s">
        <v>7</v>
      </c>
    </row>
    <row r="5" spans="1:12" x14ac:dyDescent="0.35">
      <c r="A5" s="153" t="s">
        <v>8</v>
      </c>
      <c r="B5" s="154"/>
      <c r="C5" s="127">
        <v>108.496948</v>
      </c>
      <c r="D5" s="128"/>
      <c r="E5" s="128"/>
      <c r="F5" s="3">
        <v>105.84813436</v>
      </c>
      <c r="G5" s="127">
        <v>105.84813436</v>
      </c>
      <c r="H5" s="128"/>
      <c r="I5" s="128"/>
      <c r="J5" s="3">
        <v>93.575914409999996</v>
      </c>
      <c r="K5" s="13">
        <v>0.97558628432571204</v>
      </c>
    </row>
    <row r="6" spans="1:12" x14ac:dyDescent="0.35">
      <c r="A6" s="153" t="s">
        <v>9</v>
      </c>
      <c r="B6" s="154"/>
      <c r="C6" s="127">
        <v>25.774666</v>
      </c>
      <c r="D6" s="128"/>
      <c r="E6" s="128"/>
      <c r="F6" s="3">
        <v>22.617732660000001</v>
      </c>
      <c r="G6" s="127">
        <v>22.543631099999999</v>
      </c>
      <c r="H6" s="128"/>
      <c r="I6" s="128"/>
      <c r="J6" s="3">
        <v>19.514985840000001</v>
      </c>
      <c r="K6" s="13">
        <v>0.87464299634377396</v>
      </c>
    </row>
    <row r="7" spans="1:12" x14ac:dyDescent="0.35">
      <c r="A7" s="153" t="s">
        <v>178</v>
      </c>
      <c r="B7" s="154"/>
      <c r="C7" s="127">
        <v>59.003424000000003</v>
      </c>
      <c r="D7" s="128"/>
      <c r="E7" s="128"/>
      <c r="F7" s="3">
        <v>55.440452219999997</v>
      </c>
      <c r="G7" s="127">
        <v>55.425513170000002</v>
      </c>
      <c r="H7" s="128"/>
      <c r="I7" s="128"/>
      <c r="J7" s="3">
        <v>50.93260892</v>
      </c>
      <c r="K7" s="13">
        <v>0.93936096267904701</v>
      </c>
    </row>
    <row r="8" spans="1:12" x14ac:dyDescent="0.35">
      <c r="A8" s="153" t="s">
        <v>10</v>
      </c>
      <c r="B8" s="154"/>
      <c r="C8" s="127">
        <v>1087.3455120000001</v>
      </c>
      <c r="D8" s="128"/>
      <c r="E8" s="128"/>
      <c r="F8" s="3">
        <v>1081.27419429</v>
      </c>
      <c r="G8" s="127">
        <v>1081.2741942800001</v>
      </c>
      <c r="H8" s="128"/>
      <c r="I8" s="128"/>
      <c r="J8" s="3">
        <v>977.53168361999997</v>
      </c>
      <c r="K8" s="13">
        <v>0.99441638591138004</v>
      </c>
    </row>
    <row r="9" spans="1:12" x14ac:dyDescent="0.35">
      <c r="A9" s="153" t="s">
        <v>11</v>
      </c>
      <c r="B9" s="154"/>
      <c r="C9" s="127">
        <v>493.13232699999998</v>
      </c>
      <c r="D9" s="128"/>
      <c r="E9" s="128"/>
      <c r="F9" s="3">
        <v>443.30616414999997</v>
      </c>
      <c r="G9" s="127">
        <v>443.30616414999997</v>
      </c>
      <c r="H9" s="128"/>
      <c r="I9" s="128"/>
      <c r="J9" s="3">
        <v>367.07510317999999</v>
      </c>
      <c r="K9" s="13">
        <v>0.89895985291996505</v>
      </c>
    </row>
    <row r="10" spans="1:12" x14ac:dyDescent="0.35">
      <c r="A10" s="153" t="s">
        <v>12</v>
      </c>
      <c r="B10" s="154"/>
      <c r="C10" s="127">
        <v>250.49997300000001</v>
      </c>
      <c r="D10" s="128"/>
      <c r="E10" s="128"/>
      <c r="F10" s="3">
        <v>227.05717276999999</v>
      </c>
      <c r="G10" s="127">
        <v>227.05717276999999</v>
      </c>
      <c r="H10" s="128"/>
      <c r="I10" s="128"/>
      <c r="J10" s="3">
        <v>203.18101016</v>
      </c>
      <c r="K10" s="13">
        <v>0.90641595705880595</v>
      </c>
    </row>
    <row r="11" spans="1:12" x14ac:dyDescent="0.35">
      <c r="A11" s="153" t="s">
        <v>13</v>
      </c>
      <c r="B11" s="154"/>
      <c r="C11" s="127">
        <v>190.56142</v>
      </c>
      <c r="D11" s="128"/>
      <c r="E11" s="128"/>
      <c r="F11" s="3">
        <v>169.94455475999999</v>
      </c>
      <c r="G11" s="127">
        <v>168.9374833</v>
      </c>
      <c r="H11" s="128"/>
      <c r="I11" s="128"/>
      <c r="J11" s="3">
        <v>144.47231049000001</v>
      </c>
      <c r="K11" s="13">
        <v>0.88652510723314304</v>
      </c>
    </row>
    <row r="12" spans="1:12" x14ac:dyDescent="0.35">
      <c r="A12" s="153" t="s">
        <v>14</v>
      </c>
      <c r="B12" s="154"/>
      <c r="C12" s="127">
        <v>42.118442000000002</v>
      </c>
      <c r="D12" s="128"/>
      <c r="E12" s="128"/>
      <c r="F12" s="3">
        <v>41.607488480000001</v>
      </c>
      <c r="G12" s="127">
        <v>41.607488480000001</v>
      </c>
      <c r="H12" s="128"/>
      <c r="I12" s="128"/>
      <c r="J12" s="3">
        <v>36.2714596</v>
      </c>
      <c r="K12" s="13">
        <v>0.98786865098191501</v>
      </c>
    </row>
    <row r="13" spans="1:12" x14ac:dyDescent="0.35">
      <c r="A13" s="153" t="s">
        <v>15</v>
      </c>
      <c r="B13" s="154"/>
      <c r="C13" s="127">
        <v>59.627018999999997</v>
      </c>
      <c r="D13" s="128"/>
      <c r="E13" s="128"/>
      <c r="F13" s="3">
        <v>58.097381079999998</v>
      </c>
      <c r="G13" s="127">
        <v>58.097381079999998</v>
      </c>
      <c r="H13" s="128"/>
      <c r="I13" s="128"/>
      <c r="J13" s="3">
        <v>52.088086230000002</v>
      </c>
      <c r="K13" s="13">
        <v>0.97434656392934904</v>
      </c>
    </row>
    <row r="14" spans="1:12" x14ac:dyDescent="0.35">
      <c r="A14" s="153" t="s">
        <v>16</v>
      </c>
      <c r="B14" s="154"/>
      <c r="C14" s="127">
        <v>115.868291</v>
      </c>
      <c r="D14" s="128"/>
      <c r="E14" s="128"/>
      <c r="F14" s="3">
        <v>86.165808839999997</v>
      </c>
      <c r="G14" s="127">
        <v>86.165808839999997</v>
      </c>
      <c r="H14" s="128"/>
      <c r="I14" s="128"/>
      <c r="J14" s="3">
        <v>73.485374550000003</v>
      </c>
      <c r="K14" s="13">
        <v>0.74365305724583497</v>
      </c>
    </row>
    <row r="15" spans="1:12" x14ac:dyDescent="0.35">
      <c r="A15" s="153" t="s">
        <v>17</v>
      </c>
      <c r="B15" s="154"/>
      <c r="C15" s="127">
        <v>24.412700999999998</v>
      </c>
      <c r="D15" s="128"/>
      <c r="E15" s="128"/>
      <c r="F15" s="3">
        <v>23.959536849999999</v>
      </c>
      <c r="G15" s="127">
        <v>23.955655849999999</v>
      </c>
      <c r="H15" s="128"/>
      <c r="I15" s="128"/>
      <c r="J15" s="3">
        <v>20.494630789999999</v>
      </c>
      <c r="K15" s="13">
        <v>0.98127838660703703</v>
      </c>
    </row>
    <row r="16" spans="1:12" x14ac:dyDescent="0.35">
      <c r="A16" s="153" t="s">
        <v>179</v>
      </c>
      <c r="B16" s="154"/>
      <c r="C16" s="127">
        <v>238.65856500000001</v>
      </c>
      <c r="D16" s="128"/>
      <c r="E16" s="128"/>
      <c r="F16" s="3">
        <v>235.85677779</v>
      </c>
      <c r="G16" s="127">
        <v>235.57968990000001</v>
      </c>
      <c r="H16" s="128"/>
      <c r="I16" s="128"/>
      <c r="J16" s="3">
        <v>58.311029570000002</v>
      </c>
      <c r="K16" s="13">
        <v>0.98709924741230204</v>
      </c>
    </row>
    <row r="17" spans="1:11" x14ac:dyDescent="0.35">
      <c r="A17" s="153" t="s">
        <v>137</v>
      </c>
      <c r="B17" s="154"/>
      <c r="C17" s="127">
        <v>149.01997399999999</v>
      </c>
      <c r="D17" s="128"/>
      <c r="E17" s="128"/>
      <c r="F17" s="3">
        <v>144.12714403000001</v>
      </c>
      <c r="G17" s="127">
        <v>144.12714398</v>
      </c>
      <c r="H17" s="128"/>
      <c r="I17" s="128"/>
      <c r="J17" s="3">
        <v>120.25962763</v>
      </c>
      <c r="K17" s="13">
        <v>0.96716661606718601</v>
      </c>
    </row>
    <row r="18" spans="1:11" x14ac:dyDescent="0.35">
      <c r="A18" s="153" t="s">
        <v>19</v>
      </c>
      <c r="B18" s="154"/>
      <c r="C18" s="127">
        <v>49.290551999999998</v>
      </c>
      <c r="D18" s="128"/>
      <c r="E18" s="128"/>
      <c r="F18" s="3">
        <v>42.913100020000002</v>
      </c>
      <c r="G18" s="127">
        <v>42.902300019999998</v>
      </c>
      <c r="H18" s="128"/>
      <c r="I18" s="128"/>
      <c r="J18" s="3">
        <v>37.767007049999997</v>
      </c>
      <c r="K18" s="13">
        <v>0.87039601463582705</v>
      </c>
    </row>
    <row r="19" spans="1:11" x14ac:dyDescent="0.35">
      <c r="A19" s="153" t="s">
        <v>20</v>
      </c>
      <c r="B19" s="154"/>
      <c r="C19" s="127">
        <v>33.246000000000002</v>
      </c>
      <c r="D19" s="128"/>
      <c r="E19" s="128"/>
      <c r="F19" s="3">
        <v>31.029791150000001</v>
      </c>
      <c r="G19" s="127">
        <v>31.025492150000002</v>
      </c>
      <c r="H19" s="128"/>
      <c r="I19" s="128"/>
      <c r="J19" s="3">
        <v>21.54349556</v>
      </c>
      <c r="K19" s="13">
        <v>0.93320977410816297</v>
      </c>
    </row>
    <row r="20" spans="1:11" x14ac:dyDescent="0.35">
      <c r="A20" s="153" t="s">
        <v>21</v>
      </c>
      <c r="B20" s="154"/>
      <c r="C20" s="127">
        <v>23.382370999999999</v>
      </c>
      <c r="D20" s="128"/>
      <c r="E20" s="128"/>
      <c r="F20" s="3">
        <v>21.234736860000002</v>
      </c>
      <c r="G20" s="127">
        <v>21.234736860000002</v>
      </c>
      <c r="H20" s="128"/>
      <c r="I20" s="128"/>
      <c r="J20" s="3">
        <v>10.56620335</v>
      </c>
      <c r="K20" s="13">
        <v>0.90815156683639997</v>
      </c>
    </row>
    <row r="21" spans="1:11" x14ac:dyDescent="0.35">
      <c r="A21" s="153" t="s">
        <v>22</v>
      </c>
      <c r="B21" s="154"/>
      <c r="C21" s="127">
        <v>104.535122</v>
      </c>
      <c r="D21" s="128"/>
      <c r="E21" s="128"/>
      <c r="F21" s="3">
        <v>91.434081890000002</v>
      </c>
      <c r="G21" s="127">
        <v>91.268132600000001</v>
      </c>
      <c r="H21" s="128"/>
      <c r="I21" s="128"/>
      <c r="J21" s="3">
        <v>75.986749560000007</v>
      </c>
      <c r="K21" s="13">
        <v>0.87308581894609605</v>
      </c>
    </row>
    <row r="22" spans="1:11" x14ac:dyDescent="0.35">
      <c r="A22" s="153" t="s">
        <v>23</v>
      </c>
      <c r="B22" s="154"/>
      <c r="C22" s="127">
        <v>245.841499</v>
      </c>
      <c r="D22" s="128"/>
      <c r="E22" s="128"/>
      <c r="F22" s="3">
        <v>238.69064728999999</v>
      </c>
      <c r="G22" s="127">
        <v>236.99775079</v>
      </c>
      <c r="H22" s="128"/>
      <c r="I22" s="128"/>
      <c r="J22" s="3">
        <v>200.89606823</v>
      </c>
      <c r="K22" s="13">
        <v>0.964026625911519</v>
      </c>
    </row>
    <row r="23" spans="1:11" x14ac:dyDescent="0.35">
      <c r="A23" s="153" t="s">
        <v>24</v>
      </c>
      <c r="B23" s="154"/>
      <c r="C23" s="127">
        <v>212.68993599999999</v>
      </c>
      <c r="D23" s="128"/>
      <c r="E23" s="128"/>
      <c r="F23" s="3">
        <v>211.4475411</v>
      </c>
      <c r="G23" s="127">
        <v>211.40088342000001</v>
      </c>
      <c r="H23" s="128"/>
      <c r="I23" s="128"/>
      <c r="J23" s="3">
        <v>188.00607020999999</v>
      </c>
      <c r="K23" s="13">
        <v>0.99393928737653103</v>
      </c>
    </row>
    <row r="24" spans="1:11" x14ac:dyDescent="0.35">
      <c r="A24" s="153" t="s">
        <v>180</v>
      </c>
      <c r="B24" s="154"/>
      <c r="C24" s="127">
        <v>22.413872999999999</v>
      </c>
      <c r="D24" s="128"/>
      <c r="E24" s="128"/>
      <c r="F24" s="3">
        <v>19.738015040000001</v>
      </c>
      <c r="G24" s="127">
        <v>19.738015040000001</v>
      </c>
      <c r="H24" s="128"/>
      <c r="I24" s="128"/>
      <c r="J24" s="3">
        <v>18.238330439999999</v>
      </c>
      <c r="K24" s="13">
        <v>0.88061599349652797</v>
      </c>
    </row>
    <row r="25" spans="1:11" x14ac:dyDescent="0.35">
      <c r="A25" s="153" t="s">
        <v>26</v>
      </c>
      <c r="B25" s="154"/>
      <c r="C25" s="127">
        <v>105.02500000000001</v>
      </c>
      <c r="D25" s="128"/>
      <c r="E25" s="128"/>
      <c r="F25" s="3">
        <v>104.63015528</v>
      </c>
      <c r="G25" s="127">
        <v>98.608013150000005</v>
      </c>
      <c r="H25" s="128"/>
      <c r="I25" s="128"/>
      <c r="J25" s="3">
        <v>57.180828470000002</v>
      </c>
      <c r="K25" s="13">
        <v>0.938900387050702</v>
      </c>
    </row>
    <row r="26" spans="1:11" x14ac:dyDescent="0.35">
      <c r="A26" s="153" t="s">
        <v>181</v>
      </c>
      <c r="B26" s="154"/>
      <c r="C26" s="127">
        <v>2057.928465</v>
      </c>
      <c r="D26" s="128"/>
      <c r="E26" s="128"/>
      <c r="F26" s="3">
        <v>2053.3328615700002</v>
      </c>
      <c r="G26" s="127">
        <v>2053.3328615700002</v>
      </c>
      <c r="H26" s="128"/>
      <c r="I26" s="128"/>
      <c r="J26" s="3">
        <v>1829.12035638</v>
      </c>
      <c r="K26" s="13">
        <v>0.99776687892307303</v>
      </c>
    </row>
    <row r="27" spans="1:11" x14ac:dyDescent="0.35">
      <c r="A27" s="153" t="s">
        <v>31</v>
      </c>
      <c r="B27" s="154"/>
      <c r="C27" s="127">
        <v>367.285595</v>
      </c>
      <c r="D27" s="128"/>
      <c r="E27" s="128"/>
      <c r="F27" s="3">
        <v>336.30640632000001</v>
      </c>
      <c r="G27" s="127">
        <v>330.20595804999999</v>
      </c>
      <c r="H27" s="128"/>
      <c r="I27" s="128"/>
      <c r="J27" s="3">
        <v>300.41450067</v>
      </c>
      <c r="K27" s="13">
        <v>0.89904412954175295</v>
      </c>
    </row>
    <row r="28" spans="1:11" x14ac:dyDescent="0.35">
      <c r="A28" s="153" t="s">
        <v>182</v>
      </c>
      <c r="B28" s="154"/>
      <c r="C28" s="127">
        <v>484.59480000000002</v>
      </c>
      <c r="D28" s="128"/>
      <c r="E28" s="128"/>
      <c r="F28" s="3">
        <v>443.63440593000001</v>
      </c>
      <c r="G28" s="127">
        <v>443.63440593000001</v>
      </c>
      <c r="H28" s="128"/>
      <c r="I28" s="128"/>
      <c r="J28" s="3">
        <v>410.15282225999999</v>
      </c>
      <c r="K28" s="13">
        <v>0.91547496161741804</v>
      </c>
    </row>
    <row r="29" spans="1:11" x14ac:dyDescent="0.35">
      <c r="A29" s="153" t="s">
        <v>183</v>
      </c>
      <c r="B29" s="154"/>
      <c r="C29" s="127">
        <v>46.645403999999999</v>
      </c>
      <c r="D29" s="128"/>
      <c r="E29" s="128"/>
      <c r="F29" s="3">
        <v>45.876346810000001</v>
      </c>
      <c r="G29" s="127">
        <v>45.874071929999999</v>
      </c>
      <c r="H29" s="128"/>
      <c r="I29" s="128"/>
      <c r="J29" s="3">
        <v>39.537634109999999</v>
      </c>
      <c r="K29" s="13">
        <v>0.98346392133295701</v>
      </c>
    </row>
    <row r="30" spans="1:11" x14ac:dyDescent="0.35">
      <c r="A30" s="153" t="s">
        <v>184</v>
      </c>
      <c r="B30" s="154"/>
      <c r="C30" s="127">
        <v>1936.8978509999999</v>
      </c>
      <c r="D30" s="128"/>
      <c r="E30" s="128"/>
      <c r="F30" s="3">
        <v>1659.2576246599999</v>
      </c>
      <c r="G30" s="127">
        <v>1643.4415237600001</v>
      </c>
      <c r="H30" s="128"/>
      <c r="I30" s="128"/>
      <c r="J30" s="3">
        <v>1374.16143027</v>
      </c>
      <c r="K30" s="13">
        <v>0.84849158302876404</v>
      </c>
    </row>
    <row r="31" spans="1:11" x14ac:dyDescent="0.35">
      <c r="A31" s="153" t="s">
        <v>185</v>
      </c>
      <c r="B31" s="154"/>
      <c r="C31" s="127">
        <v>1400.345759</v>
      </c>
      <c r="D31" s="128"/>
      <c r="E31" s="128"/>
      <c r="F31" s="3">
        <v>1313.1093242300001</v>
      </c>
      <c r="G31" s="127">
        <v>1276.36874586</v>
      </c>
      <c r="H31" s="128"/>
      <c r="I31" s="128"/>
      <c r="J31" s="3">
        <v>1121.3240407999999</v>
      </c>
      <c r="K31" s="13">
        <v>0.91146685570816899</v>
      </c>
    </row>
    <row r="32" spans="1:11" x14ac:dyDescent="0.35">
      <c r="A32" s="153" t="s">
        <v>36</v>
      </c>
      <c r="B32" s="154"/>
      <c r="C32" s="127">
        <v>4068.4239929999999</v>
      </c>
      <c r="D32" s="128"/>
      <c r="E32" s="128"/>
      <c r="F32" s="3">
        <v>3915.0925728000002</v>
      </c>
      <c r="G32" s="127">
        <v>3874.60871219</v>
      </c>
      <c r="H32" s="128"/>
      <c r="I32" s="128"/>
      <c r="J32" s="3">
        <v>3091.5844012399998</v>
      </c>
      <c r="K32" s="13">
        <v>0.952361090893311</v>
      </c>
    </row>
    <row r="33" spans="1:11" x14ac:dyDescent="0.35">
      <c r="A33" s="153" t="s">
        <v>37</v>
      </c>
      <c r="B33" s="154"/>
      <c r="C33" s="127">
        <v>12221.867566999999</v>
      </c>
      <c r="D33" s="128"/>
      <c r="E33" s="128"/>
      <c r="F33" s="3">
        <v>12108.38611333</v>
      </c>
      <c r="G33" s="127">
        <v>12072.96587306</v>
      </c>
      <c r="H33" s="128"/>
      <c r="I33" s="128"/>
      <c r="J33" s="3">
        <v>11065.17263463</v>
      </c>
      <c r="K33" s="13">
        <v>0.98781678060871403</v>
      </c>
    </row>
    <row r="34" spans="1:11" x14ac:dyDescent="0.35">
      <c r="A34" s="153" t="s">
        <v>38</v>
      </c>
      <c r="B34" s="154"/>
      <c r="C34" s="127">
        <v>430.786</v>
      </c>
      <c r="D34" s="128"/>
      <c r="E34" s="128"/>
      <c r="F34" s="3">
        <v>412.33099865000003</v>
      </c>
      <c r="G34" s="127">
        <v>410.03056005000002</v>
      </c>
      <c r="H34" s="128"/>
      <c r="I34" s="128"/>
      <c r="J34" s="3">
        <v>369.18763525000003</v>
      </c>
      <c r="K34" s="13">
        <v>0.95181960428147605</v>
      </c>
    </row>
    <row r="35" spans="1:11" x14ac:dyDescent="0.35">
      <c r="A35" s="153" t="s">
        <v>39</v>
      </c>
      <c r="B35" s="154"/>
      <c r="C35" s="127">
        <v>587.60372199999995</v>
      </c>
      <c r="D35" s="128"/>
      <c r="E35" s="128"/>
      <c r="F35" s="3">
        <v>581.49194047000003</v>
      </c>
      <c r="G35" s="127">
        <v>581.49194047000003</v>
      </c>
      <c r="H35" s="128"/>
      <c r="I35" s="128"/>
      <c r="J35" s="3">
        <v>505.97676826999998</v>
      </c>
      <c r="K35" s="13">
        <v>0.98959880391976196</v>
      </c>
    </row>
    <row r="36" spans="1:11" x14ac:dyDescent="0.35">
      <c r="A36" s="153" t="s">
        <v>40</v>
      </c>
      <c r="B36" s="154"/>
      <c r="C36" s="127">
        <v>120.53</v>
      </c>
      <c r="D36" s="128"/>
      <c r="E36" s="128"/>
      <c r="F36" s="3">
        <v>120.48619579</v>
      </c>
      <c r="G36" s="127">
        <v>120.12115109</v>
      </c>
      <c r="H36" s="128"/>
      <c r="I36" s="128"/>
      <c r="J36" s="3">
        <v>109.32848361000001</v>
      </c>
      <c r="K36" s="13">
        <v>0.99660790749191097</v>
      </c>
    </row>
    <row r="37" spans="1:11" x14ac:dyDescent="0.35">
      <c r="A37" s="153" t="s">
        <v>41</v>
      </c>
      <c r="B37" s="154"/>
      <c r="C37" s="127">
        <v>48.168768</v>
      </c>
      <c r="D37" s="128"/>
      <c r="E37" s="128"/>
      <c r="F37" s="3">
        <v>44.824935519999997</v>
      </c>
      <c r="G37" s="127">
        <v>44.629762419999999</v>
      </c>
      <c r="H37" s="128"/>
      <c r="I37" s="128"/>
      <c r="J37" s="3">
        <v>40.468214500000002</v>
      </c>
      <c r="K37" s="13">
        <v>0.92652904097526401</v>
      </c>
    </row>
    <row r="38" spans="1:11" x14ac:dyDescent="0.35">
      <c r="A38" s="153" t="s">
        <v>186</v>
      </c>
      <c r="B38" s="154"/>
      <c r="C38" s="127">
        <v>56.387999999999998</v>
      </c>
      <c r="D38" s="128"/>
      <c r="E38" s="128"/>
      <c r="F38" s="3">
        <v>55.756756930000002</v>
      </c>
      <c r="G38" s="127">
        <v>55.756756930000002</v>
      </c>
      <c r="H38" s="128"/>
      <c r="I38" s="128"/>
      <c r="J38" s="3">
        <v>51.443557669999997</v>
      </c>
      <c r="K38" s="13">
        <v>0.98880536514861295</v>
      </c>
    </row>
    <row r="39" spans="1:11" x14ac:dyDescent="0.35">
      <c r="A39" s="153" t="s">
        <v>187</v>
      </c>
      <c r="B39" s="154"/>
      <c r="C39" s="127">
        <v>20.421942999999999</v>
      </c>
      <c r="D39" s="128"/>
      <c r="E39" s="128"/>
      <c r="F39" s="3">
        <v>19.85612983</v>
      </c>
      <c r="G39" s="127">
        <v>19.682265829999999</v>
      </c>
      <c r="H39" s="128"/>
      <c r="I39" s="128"/>
      <c r="J39" s="3">
        <v>19.682265829999999</v>
      </c>
      <c r="K39" s="13">
        <v>0.96378027448220704</v>
      </c>
    </row>
    <row r="40" spans="1:11" x14ac:dyDescent="0.35">
      <c r="A40" s="153" t="s">
        <v>188</v>
      </c>
      <c r="B40" s="154"/>
      <c r="C40" s="127">
        <v>0</v>
      </c>
      <c r="D40" s="128"/>
      <c r="E40" s="128"/>
      <c r="F40" s="3">
        <v>0</v>
      </c>
      <c r="G40" s="127">
        <v>0</v>
      </c>
      <c r="H40" s="128"/>
      <c r="I40" s="128"/>
      <c r="J40" s="3">
        <v>0</v>
      </c>
      <c r="K40" s="13">
        <v>0</v>
      </c>
    </row>
    <row r="41" spans="1:11" x14ac:dyDescent="0.35">
      <c r="A41" s="153" t="s">
        <v>44</v>
      </c>
      <c r="B41" s="154"/>
      <c r="C41" s="127">
        <v>44.184564999999999</v>
      </c>
      <c r="D41" s="128"/>
      <c r="E41" s="128"/>
      <c r="F41" s="3">
        <v>42.160782910000002</v>
      </c>
      <c r="G41" s="127">
        <v>42.160782910000002</v>
      </c>
      <c r="H41" s="128"/>
      <c r="I41" s="128"/>
      <c r="J41" s="3">
        <v>37.74934932</v>
      </c>
      <c r="K41" s="13">
        <v>0.95419708013420501</v>
      </c>
    </row>
    <row r="42" spans="1:11" x14ac:dyDescent="0.35">
      <c r="A42" s="153" t="s">
        <v>45</v>
      </c>
      <c r="B42" s="154"/>
      <c r="C42" s="127">
        <v>2394.0696800000001</v>
      </c>
      <c r="D42" s="128"/>
      <c r="E42" s="128"/>
      <c r="F42" s="3">
        <v>2257.2149941299999</v>
      </c>
      <c r="G42" s="127">
        <v>2257.2149941299999</v>
      </c>
      <c r="H42" s="128"/>
      <c r="I42" s="128"/>
      <c r="J42" s="3">
        <v>2176.3884907199999</v>
      </c>
      <c r="K42" s="13">
        <v>0.94283596379283297</v>
      </c>
    </row>
    <row r="43" spans="1:11" x14ac:dyDescent="0.35">
      <c r="A43" s="153" t="s">
        <v>189</v>
      </c>
      <c r="B43" s="154"/>
      <c r="C43" s="127">
        <v>182.715124</v>
      </c>
      <c r="D43" s="128"/>
      <c r="E43" s="128"/>
      <c r="F43" s="3">
        <v>158.96578879</v>
      </c>
      <c r="G43" s="127">
        <v>157.66789858000001</v>
      </c>
      <c r="H43" s="128"/>
      <c r="I43" s="128"/>
      <c r="J43" s="3">
        <v>130.75327261000001</v>
      </c>
      <c r="K43" s="13">
        <v>0.86291651795611601</v>
      </c>
    </row>
    <row r="44" spans="1:11" x14ac:dyDescent="0.35">
      <c r="A44" s="153" t="s">
        <v>190</v>
      </c>
      <c r="B44" s="154"/>
      <c r="C44" s="127">
        <v>169.809181</v>
      </c>
      <c r="D44" s="128"/>
      <c r="E44" s="128"/>
      <c r="F44" s="3">
        <v>151.65478016</v>
      </c>
      <c r="G44" s="127">
        <v>149.81500955000001</v>
      </c>
      <c r="H44" s="128"/>
      <c r="I44" s="128"/>
      <c r="J44" s="3">
        <v>137.80102823999999</v>
      </c>
      <c r="K44" s="13">
        <v>0.88225506222775996</v>
      </c>
    </row>
    <row r="45" spans="1:11" x14ac:dyDescent="0.35">
      <c r="A45" s="153" t="s">
        <v>48</v>
      </c>
      <c r="B45" s="154"/>
      <c r="C45" s="127">
        <v>8.9963619999999995</v>
      </c>
      <c r="D45" s="128"/>
      <c r="E45" s="128"/>
      <c r="F45" s="3">
        <v>8.9942630500000007</v>
      </c>
      <c r="G45" s="127">
        <v>8.9942630500000007</v>
      </c>
      <c r="H45" s="128"/>
      <c r="I45" s="128"/>
      <c r="J45" s="3">
        <v>8.0070005999999996</v>
      </c>
      <c r="K45" s="13">
        <v>0.99976668902385202</v>
      </c>
    </row>
    <row r="46" spans="1:11" x14ac:dyDescent="0.35">
      <c r="A46" s="153" t="s">
        <v>191</v>
      </c>
      <c r="B46" s="154"/>
      <c r="C46" s="127">
        <v>804.19367699999998</v>
      </c>
      <c r="D46" s="128"/>
      <c r="E46" s="128"/>
      <c r="F46" s="3">
        <v>763.83037433000004</v>
      </c>
      <c r="G46" s="127">
        <v>761.97290932999999</v>
      </c>
      <c r="H46" s="128"/>
      <c r="I46" s="128"/>
      <c r="J46" s="3">
        <v>692.90590651000002</v>
      </c>
      <c r="K46" s="13">
        <v>0.94749925437426696</v>
      </c>
    </row>
    <row r="47" spans="1:11" x14ac:dyDescent="0.35">
      <c r="A47" s="153" t="s">
        <v>50</v>
      </c>
      <c r="B47" s="154"/>
      <c r="C47" s="127">
        <v>3134.1508140000001</v>
      </c>
      <c r="D47" s="128"/>
      <c r="E47" s="128"/>
      <c r="F47" s="3">
        <v>3107.9036202500001</v>
      </c>
      <c r="G47" s="127">
        <v>3096.9280332899998</v>
      </c>
      <c r="H47" s="128"/>
      <c r="I47" s="128"/>
      <c r="J47" s="3">
        <v>2741.0244998500002</v>
      </c>
      <c r="K47" s="13">
        <v>0.98812348769442404</v>
      </c>
    </row>
    <row r="48" spans="1:11" x14ac:dyDescent="0.35">
      <c r="A48" s="153" t="s">
        <v>192</v>
      </c>
      <c r="B48" s="154"/>
      <c r="C48" s="127">
        <v>14737.574070000001</v>
      </c>
      <c r="D48" s="128"/>
      <c r="E48" s="128"/>
      <c r="F48" s="3">
        <v>14663.32876617</v>
      </c>
      <c r="G48" s="127">
        <v>14639.43827651</v>
      </c>
      <c r="H48" s="128"/>
      <c r="I48" s="128"/>
      <c r="J48" s="3">
        <v>12758.999947939999</v>
      </c>
      <c r="K48" s="13">
        <v>0.99334111618208798</v>
      </c>
    </row>
    <row r="49" spans="1:11" x14ac:dyDescent="0.35">
      <c r="A49" s="153" t="s">
        <v>55</v>
      </c>
      <c r="B49" s="154"/>
      <c r="C49" s="127">
        <v>1231.99217</v>
      </c>
      <c r="D49" s="128"/>
      <c r="E49" s="128"/>
      <c r="F49" s="3">
        <v>1175.7477817900001</v>
      </c>
      <c r="G49" s="127">
        <v>1170.42609391</v>
      </c>
      <c r="H49" s="128"/>
      <c r="I49" s="128"/>
      <c r="J49" s="3">
        <v>1070.9901692999999</v>
      </c>
      <c r="K49" s="13">
        <v>0.95002721803824497</v>
      </c>
    </row>
    <row r="50" spans="1:11" x14ac:dyDescent="0.35">
      <c r="A50" s="153" t="s">
        <v>193</v>
      </c>
      <c r="B50" s="154"/>
      <c r="C50" s="127">
        <v>895.43271100000004</v>
      </c>
      <c r="D50" s="128"/>
      <c r="E50" s="128"/>
      <c r="F50" s="3">
        <v>789.66585809000003</v>
      </c>
      <c r="G50" s="127">
        <v>775.15893521999999</v>
      </c>
      <c r="H50" s="128"/>
      <c r="I50" s="128"/>
      <c r="J50" s="3">
        <v>553.78946561999999</v>
      </c>
      <c r="K50" s="13">
        <v>0.86568083307378796</v>
      </c>
    </row>
    <row r="51" spans="1:11" x14ac:dyDescent="0.35">
      <c r="A51" s="153" t="s">
        <v>194</v>
      </c>
      <c r="B51" s="154"/>
      <c r="C51" s="127">
        <v>70.754160999999996</v>
      </c>
      <c r="D51" s="128"/>
      <c r="E51" s="128"/>
      <c r="F51" s="3">
        <v>70.47630513</v>
      </c>
      <c r="G51" s="127">
        <v>70.47630513</v>
      </c>
      <c r="H51" s="128"/>
      <c r="I51" s="128"/>
      <c r="J51" s="3">
        <v>62.534944799999998</v>
      </c>
      <c r="K51" s="13">
        <v>0.99607293951234899</v>
      </c>
    </row>
    <row r="52" spans="1:11" x14ac:dyDescent="0.35">
      <c r="A52" s="153" t="s">
        <v>58</v>
      </c>
      <c r="B52" s="154"/>
      <c r="C52" s="127">
        <v>519.93508899999995</v>
      </c>
      <c r="D52" s="128"/>
      <c r="E52" s="128"/>
      <c r="F52" s="3">
        <v>411.00250340999997</v>
      </c>
      <c r="G52" s="127">
        <v>411.00250340999997</v>
      </c>
      <c r="H52" s="128"/>
      <c r="I52" s="128"/>
      <c r="J52" s="3">
        <v>393.73482235</v>
      </c>
      <c r="K52" s="13">
        <v>0.79048810535270497</v>
      </c>
    </row>
    <row r="53" spans="1:11" x14ac:dyDescent="0.35">
      <c r="A53" s="153" t="s">
        <v>59</v>
      </c>
      <c r="B53" s="154"/>
      <c r="C53" s="127">
        <v>771.99707100000001</v>
      </c>
      <c r="D53" s="128"/>
      <c r="E53" s="128"/>
      <c r="F53" s="3">
        <v>595.53122829999995</v>
      </c>
      <c r="G53" s="127">
        <v>595.53122829999995</v>
      </c>
      <c r="H53" s="128"/>
      <c r="I53" s="128"/>
      <c r="J53" s="3">
        <v>528.94570920000001</v>
      </c>
      <c r="K53" s="13">
        <v>0.77141643494655199</v>
      </c>
    </row>
    <row r="54" spans="1:11" x14ac:dyDescent="0.35">
      <c r="A54" s="153" t="s">
        <v>195</v>
      </c>
      <c r="B54" s="154"/>
      <c r="C54" s="127">
        <v>246.974715</v>
      </c>
      <c r="D54" s="128"/>
      <c r="E54" s="128"/>
      <c r="F54" s="3">
        <v>220.81191215000001</v>
      </c>
      <c r="G54" s="127">
        <v>219.94992474</v>
      </c>
      <c r="H54" s="128"/>
      <c r="I54" s="128"/>
      <c r="J54" s="3">
        <v>179.27428922000001</v>
      </c>
      <c r="K54" s="13">
        <v>0.89057669219296398</v>
      </c>
    </row>
    <row r="55" spans="1:11" x14ac:dyDescent="0.35">
      <c r="A55" s="153" t="s">
        <v>196</v>
      </c>
      <c r="B55" s="154"/>
      <c r="C55" s="127">
        <v>33.962293000000003</v>
      </c>
      <c r="D55" s="128"/>
      <c r="E55" s="128"/>
      <c r="F55" s="3">
        <v>30.570225529999998</v>
      </c>
      <c r="G55" s="127">
        <v>29.810239679999999</v>
      </c>
      <c r="H55" s="128"/>
      <c r="I55" s="128"/>
      <c r="J55" s="3">
        <v>26.561320540000001</v>
      </c>
      <c r="K55" s="13">
        <v>0.87774520053754901</v>
      </c>
    </row>
    <row r="56" spans="1:11" x14ac:dyDescent="0.35">
      <c r="A56" s="153" t="s">
        <v>62</v>
      </c>
      <c r="B56" s="154"/>
      <c r="C56" s="127">
        <v>15.41635</v>
      </c>
      <c r="D56" s="128"/>
      <c r="E56" s="128"/>
      <c r="F56" s="3">
        <v>15.367366580000001</v>
      </c>
      <c r="G56" s="127">
        <v>15.36095409</v>
      </c>
      <c r="H56" s="128"/>
      <c r="I56" s="128"/>
      <c r="J56" s="3">
        <v>13.93517557</v>
      </c>
      <c r="K56" s="13">
        <v>0.99640667797500704</v>
      </c>
    </row>
    <row r="57" spans="1:11" x14ac:dyDescent="0.35">
      <c r="A57" s="153" t="s">
        <v>63</v>
      </c>
      <c r="B57" s="154"/>
      <c r="C57" s="127">
        <v>310.56794200000002</v>
      </c>
      <c r="D57" s="128"/>
      <c r="E57" s="128"/>
      <c r="F57" s="3">
        <v>291.58620611999999</v>
      </c>
      <c r="G57" s="127">
        <v>283.33598186</v>
      </c>
      <c r="H57" s="128"/>
      <c r="I57" s="128"/>
      <c r="J57" s="3">
        <v>234.25247747</v>
      </c>
      <c r="K57" s="13">
        <v>0.91231561131315997</v>
      </c>
    </row>
    <row r="58" spans="1:11" x14ac:dyDescent="0.35">
      <c r="A58" s="153" t="s">
        <v>197</v>
      </c>
      <c r="B58" s="154"/>
      <c r="C58" s="127">
        <v>290.395329</v>
      </c>
      <c r="D58" s="128"/>
      <c r="E58" s="128"/>
      <c r="F58" s="3">
        <v>206.88086268000001</v>
      </c>
      <c r="G58" s="127">
        <v>202.11308156000001</v>
      </c>
      <c r="H58" s="128"/>
      <c r="I58" s="128"/>
      <c r="J58" s="3">
        <v>110.73427116000001</v>
      </c>
      <c r="K58" s="13">
        <v>0.69599288065683695</v>
      </c>
    </row>
    <row r="59" spans="1:11" x14ac:dyDescent="0.35">
      <c r="A59" s="153" t="s">
        <v>69</v>
      </c>
      <c r="B59" s="154"/>
      <c r="C59" s="127">
        <v>3002.5435520000001</v>
      </c>
      <c r="D59" s="128"/>
      <c r="E59" s="128"/>
      <c r="F59" s="3">
        <v>2872.7483279399999</v>
      </c>
      <c r="G59" s="127">
        <v>2871.7260100399999</v>
      </c>
      <c r="H59" s="128"/>
      <c r="I59" s="128"/>
      <c r="J59" s="3">
        <v>2818.6426775</v>
      </c>
      <c r="K59" s="13">
        <v>0.95643109260717896</v>
      </c>
    </row>
    <row r="60" spans="1:11" x14ac:dyDescent="0.35">
      <c r="A60" s="153" t="s">
        <v>198</v>
      </c>
      <c r="B60" s="154"/>
      <c r="C60" s="127">
        <v>31551.556335000001</v>
      </c>
      <c r="D60" s="128"/>
      <c r="E60" s="128"/>
      <c r="F60" s="3">
        <v>30605.142732560002</v>
      </c>
      <c r="G60" s="127">
        <v>30575.61621783</v>
      </c>
      <c r="H60" s="128"/>
      <c r="I60" s="128"/>
      <c r="J60" s="3">
        <v>27219.610395039999</v>
      </c>
      <c r="K60" s="13">
        <v>0.96906840008752904</v>
      </c>
    </row>
    <row r="61" spans="1:11" x14ac:dyDescent="0.35">
      <c r="A61" s="153" t="s">
        <v>70</v>
      </c>
      <c r="B61" s="154"/>
      <c r="C61" s="127">
        <v>28433.86191</v>
      </c>
      <c r="D61" s="128"/>
      <c r="E61" s="128"/>
      <c r="F61" s="3">
        <v>26009.037382549999</v>
      </c>
      <c r="G61" s="127">
        <v>26008.20114809</v>
      </c>
      <c r="H61" s="128"/>
      <c r="I61" s="128"/>
      <c r="J61" s="3">
        <v>26007.903589729998</v>
      </c>
      <c r="K61" s="13">
        <v>0.91469112533542596</v>
      </c>
    </row>
    <row r="62" spans="1:11" x14ac:dyDescent="0.35">
      <c r="A62" s="153" t="s">
        <v>71</v>
      </c>
      <c r="B62" s="154"/>
      <c r="C62" s="127">
        <v>17356.790095</v>
      </c>
      <c r="D62" s="128"/>
      <c r="E62" s="128"/>
      <c r="F62" s="3">
        <v>16514.275627819999</v>
      </c>
      <c r="G62" s="127">
        <v>16514.199127809999</v>
      </c>
      <c r="H62" s="128"/>
      <c r="I62" s="128"/>
      <c r="J62" s="3">
        <v>14612.951194740001</v>
      </c>
      <c r="K62" s="13">
        <v>0.95145467781898596</v>
      </c>
    </row>
    <row r="63" spans="1:11" x14ac:dyDescent="0.35">
      <c r="A63" s="153" t="s">
        <v>144</v>
      </c>
      <c r="B63" s="154"/>
      <c r="C63" s="127">
        <v>834.28169100000002</v>
      </c>
      <c r="D63" s="128"/>
      <c r="E63" s="128"/>
      <c r="F63" s="3">
        <v>683.58152312000004</v>
      </c>
      <c r="G63" s="127">
        <v>659.16468660999999</v>
      </c>
      <c r="H63" s="128"/>
      <c r="I63" s="128"/>
      <c r="J63" s="3">
        <v>561.60295067000004</v>
      </c>
      <c r="K63" s="13">
        <v>0.790098468803626</v>
      </c>
    </row>
    <row r="64" spans="1:11" x14ac:dyDescent="0.35">
      <c r="A64" s="153" t="s">
        <v>160</v>
      </c>
      <c r="B64" s="154"/>
      <c r="C64" s="127">
        <v>65.860945000000001</v>
      </c>
      <c r="D64" s="128"/>
      <c r="E64" s="128"/>
      <c r="F64" s="3">
        <v>51.440619650000002</v>
      </c>
      <c r="G64" s="127">
        <v>34.270698369999998</v>
      </c>
      <c r="H64" s="128"/>
      <c r="I64" s="128"/>
      <c r="J64" s="3">
        <v>30.004172700000002</v>
      </c>
      <c r="K64" s="13">
        <v>0.52034932644832199</v>
      </c>
    </row>
    <row r="65" spans="1:11" x14ac:dyDescent="0.35">
      <c r="A65" s="153" t="s">
        <v>73</v>
      </c>
      <c r="B65" s="154"/>
      <c r="C65" s="127">
        <v>478.03144099999997</v>
      </c>
      <c r="D65" s="128"/>
      <c r="E65" s="128"/>
      <c r="F65" s="3">
        <v>473.23702235000002</v>
      </c>
      <c r="G65" s="127">
        <v>467.36970514000001</v>
      </c>
      <c r="H65" s="128"/>
      <c r="I65" s="128"/>
      <c r="J65" s="3">
        <v>422.61267973000002</v>
      </c>
      <c r="K65" s="13">
        <v>0.97769658029669204</v>
      </c>
    </row>
    <row r="66" spans="1:11" x14ac:dyDescent="0.35">
      <c r="A66" s="153" t="s">
        <v>74</v>
      </c>
      <c r="B66" s="154"/>
      <c r="C66" s="127">
        <v>249.10946899999999</v>
      </c>
      <c r="D66" s="128"/>
      <c r="E66" s="128"/>
      <c r="F66" s="3">
        <v>237.70842203000001</v>
      </c>
      <c r="G66" s="127">
        <v>230.89332074000001</v>
      </c>
      <c r="H66" s="128"/>
      <c r="I66" s="128"/>
      <c r="J66" s="3">
        <v>207.88216589999999</v>
      </c>
      <c r="K66" s="13">
        <v>0.92687492638025704</v>
      </c>
    </row>
    <row r="67" spans="1:11" x14ac:dyDescent="0.35">
      <c r="A67" s="153" t="s">
        <v>75</v>
      </c>
      <c r="B67" s="154"/>
      <c r="C67" s="127">
        <v>895.78125</v>
      </c>
      <c r="D67" s="128"/>
      <c r="E67" s="128"/>
      <c r="F67" s="3">
        <v>680.45276452999997</v>
      </c>
      <c r="G67" s="127">
        <v>676.69113326000002</v>
      </c>
      <c r="H67" s="128"/>
      <c r="I67" s="128"/>
      <c r="J67" s="3">
        <v>455.08419938999998</v>
      </c>
      <c r="K67" s="13">
        <v>0.75542006852677501</v>
      </c>
    </row>
    <row r="68" spans="1:11" x14ac:dyDescent="0.35">
      <c r="A68" s="153" t="s">
        <v>78</v>
      </c>
      <c r="B68" s="154"/>
      <c r="C68" s="127">
        <v>496.00358</v>
      </c>
      <c r="D68" s="128"/>
      <c r="E68" s="128"/>
      <c r="F68" s="3">
        <v>453.56375073999999</v>
      </c>
      <c r="G68" s="127">
        <v>449.63134286000002</v>
      </c>
      <c r="H68" s="128"/>
      <c r="I68" s="128"/>
      <c r="J68" s="3">
        <v>393.56218795000001</v>
      </c>
      <c r="K68" s="13">
        <v>0.90650826121053396</v>
      </c>
    </row>
    <row r="69" spans="1:11" x14ac:dyDescent="0.35">
      <c r="A69" s="153" t="s">
        <v>199</v>
      </c>
      <c r="B69" s="154"/>
      <c r="C69" s="127">
        <v>274.80732999999998</v>
      </c>
      <c r="D69" s="128"/>
      <c r="E69" s="128"/>
      <c r="F69" s="3">
        <v>203.82444419000001</v>
      </c>
      <c r="G69" s="127">
        <v>190.93719050000001</v>
      </c>
      <c r="H69" s="128"/>
      <c r="I69" s="128"/>
      <c r="J69" s="3">
        <v>150.89839089</v>
      </c>
      <c r="K69" s="13">
        <v>0.69480384857274402</v>
      </c>
    </row>
    <row r="70" spans="1:11" x14ac:dyDescent="0.35">
      <c r="A70" s="153" t="s">
        <v>200</v>
      </c>
      <c r="B70" s="154"/>
      <c r="C70" s="127">
        <v>57.603141000000001</v>
      </c>
      <c r="D70" s="128"/>
      <c r="E70" s="128"/>
      <c r="F70" s="3">
        <v>46.95337619</v>
      </c>
      <c r="G70" s="127">
        <v>46.082333060000003</v>
      </c>
      <c r="H70" s="128"/>
      <c r="I70" s="128"/>
      <c r="J70" s="3">
        <v>38.665585729999997</v>
      </c>
      <c r="K70" s="13">
        <v>0.79999687968404398</v>
      </c>
    </row>
    <row r="71" spans="1:11" x14ac:dyDescent="0.35">
      <c r="A71" s="153" t="s">
        <v>81</v>
      </c>
      <c r="B71" s="154"/>
      <c r="C71" s="127">
        <v>3896.9274780000001</v>
      </c>
      <c r="D71" s="128"/>
      <c r="E71" s="128"/>
      <c r="F71" s="3">
        <v>3722.0091691299999</v>
      </c>
      <c r="G71" s="127">
        <v>3711.7661795200002</v>
      </c>
      <c r="H71" s="128"/>
      <c r="I71" s="128"/>
      <c r="J71" s="3">
        <v>3267.47902531</v>
      </c>
      <c r="K71" s="13">
        <v>0.95248531066453601</v>
      </c>
    </row>
    <row r="72" spans="1:11" x14ac:dyDescent="0.35">
      <c r="A72" s="153" t="s">
        <v>82</v>
      </c>
      <c r="B72" s="154"/>
      <c r="C72" s="127">
        <v>2790.3919430000001</v>
      </c>
      <c r="D72" s="128"/>
      <c r="E72" s="128"/>
      <c r="F72" s="3">
        <v>2730.9862805799999</v>
      </c>
      <c r="G72" s="127">
        <v>2718.7330017600002</v>
      </c>
      <c r="H72" s="128"/>
      <c r="I72" s="128"/>
      <c r="J72" s="3">
        <v>2325.7600464000002</v>
      </c>
      <c r="K72" s="13">
        <v>0.97431939931601197</v>
      </c>
    </row>
    <row r="73" spans="1:11" x14ac:dyDescent="0.35">
      <c r="A73" s="153" t="s">
        <v>84</v>
      </c>
      <c r="B73" s="154"/>
      <c r="C73" s="127">
        <v>2408.1799729999998</v>
      </c>
      <c r="D73" s="128"/>
      <c r="E73" s="128"/>
      <c r="F73" s="3">
        <v>2254.3450186</v>
      </c>
      <c r="G73" s="127">
        <v>2254.3450186</v>
      </c>
      <c r="H73" s="128"/>
      <c r="I73" s="128"/>
      <c r="J73" s="3">
        <v>2011.4522145000001</v>
      </c>
      <c r="K73" s="13">
        <v>0.93611982653922698</v>
      </c>
    </row>
    <row r="74" spans="1:11" x14ac:dyDescent="0.35">
      <c r="A74" s="153" t="s">
        <v>85</v>
      </c>
      <c r="B74" s="154"/>
      <c r="C74" s="127">
        <v>1614.4351839999999</v>
      </c>
      <c r="D74" s="128"/>
      <c r="E74" s="128"/>
      <c r="F74" s="3">
        <v>1591.24224755</v>
      </c>
      <c r="G74" s="127">
        <v>1578.15548059</v>
      </c>
      <c r="H74" s="128"/>
      <c r="I74" s="128"/>
      <c r="J74" s="3">
        <v>1423.5814274300001</v>
      </c>
      <c r="K74" s="13">
        <v>0.97752792817602496</v>
      </c>
    </row>
    <row r="75" spans="1:11" x14ac:dyDescent="0.35">
      <c r="A75" s="153" t="s">
        <v>86</v>
      </c>
      <c r="B75" s="154"/>
      <c r="C75" s="127">
        <v>2380.7597449999998</v>
      </c>
      <c r="D75" s="128"/>
      <c r="E75" s="128"/>
      <c r="F75" s="3">
        <v>2307.88718694</v>
      </c>
      <c r="G75" s="127">
        <v>2296.1861435999999</v>
      </c>
      <c r="H75" s="128"/>
      <c r="I75" s="128"/>
      <c r="J75" s="3">
        <v>1885.7714041199999</v>
      </c>
      <c r="K75" s="13">
        <v>0.96447621328543598</v>
      </c>
    </row>
    <row r="76" spans="1:11" x14ac:dyDescent="0.35">
      <c r="A76" s="153" t="s">
        <v>87</v>
      </c>
      <c r="B76" s="154"/>
      <c r="C76" s="127">
        <v>208.77069</v>
      </c>
      <c r="D76" s="128"/>
      <c r="E76" s="128"/>
      <c r="F76" s="3">
        <v>176.99823839000001</v>
      </c>
      <c r="G76" s="127">
        <v>174.74597682999999</v>
      </c>
      <c r="H76" s="128"/>
      <c r="I76" s="128"/>
      <c r="J76" s="3">
        <v>150.11706365000001</v>
      </c>
      <c r="K76" s="13">
        <v>0.83702351527410301</v>
      </c>
    </row>
    <row r="77" spans="1:11" x14ac:dyDescent="0.35">
      <c r="A77" s="153" t="s">
        <v>88</v>
      </c>
      <c r="B77" s="154"/>
      <c r="C77" s="127">
        <v>43.496122999999997</v>
      </c>
      <c r="D77" s="128"/>
      <c r="E77" s="128"/>
      <c r="F77" s="3">
        <v>35.604379889999997</v>
      </c>
      <c r="G77" s="127">
        <v>35.604379889999997</v>
      </c>
      <c r="H77" s="128"/>
      <c r="I77" s="128"/>
      <c r="J77" s="3">
        <v>32.064091470000001</v>
      </c>
      <c r="K77" s="13">
        <v>0.81856444745661605</v>
      </c>
    </row>
    <row r="78" spans="1:11" x14ac:dyDescent="0.35">
      <c r="A78" s="153" t="s">
        <v>201</v>
      </c>
      <c r="B78" s="154"/>
      <c r="C78" s="127">
        <v>252.09550899999999</v>
      </c>
      <c r="D78" s="128"/>
      <c r="E78" s="128"/>
      <c r="F78" s="3">
        <v>252.02189826</v>
      </c>
      <c r="G78" s="127">
        <v>252.02189826</v>
      </c>
      <c r="H78" s="128"/>
      <c r="I78" s="128"/>
      <c r="J78" s="3">
        <v>227.09409994000001</v>
      </c>
      <c r="K78" s="13">
        <v>0.99970800455632103</v>
      </c>
    </row>
    <row r="79" spans="1:11" x14ac:dyDescent="0.35">
      <c r="A79" s="153" t="s">
        <v>90</v>
      </c>
      <c r="B79" s="154"/>
      <c r="C79" s="127">
        <v>64.489338000000004</v>
      </c>
      <c r="D79" s="128"/>
      <c r="E79" s="128"/>
      <c r="F79" s="3">
        <v>46.802282900000002</v>
      </c>
      <c r="G79" s="127">
        <v>46.802282900000002</v>
      </c>
      <c r="H79" s="128"/>
      <c r="I79" s="128"/>
      <c r="J79" s="3">
        <v>39.221244759999998</v>
      </c>
      <c r="K79" s="13">
        <v>0.72573675512066804</v>
      </c>
    </row>
    <row r="80" spans="1:11" x14ac:dyDescent="0.35">
      <c r="A80" s="153" t="s">
        <v>202</v>
      </c>
      <c r="B80" s="154"/>
      <c r="C80" s="127">
        <v>2379.992127</v>
      </c>
      <c r="D80" s="128"/>
      <c r="E80" s="128"/>
      <c r="F80" s="3">
        <v>2359.9852457100001</v>
      </c>
      <c r="G80" s="127">
        <v>2359.9415942800001</v>
      </c>
      <c r="H80" s="128"/>
      <c r="I80" s="128"/>
      <c r="J80" s="3">
        <v>2307.8950150000001</v>
      </c>
      <c r="K80" s="13">
        <v>0.991575378551662</v>
      </c>
    </row>
    <row r="81" spans="1:11" x14ac:dyDescent="0.35">
      <c r="A81" s="153" t="s">
        <v>175</v>
      </c>
      <c r="B81" s="154"/>
      <c r="C81" s="127">
        <v>29.640131</v>
      </c>
      <c r="D81" s="128"/>
      <c r="E81" s="128"/>
      <c r="F81" s="3">
        <v>14.0961094</v>
      </c>
      <c r="G81" s="127">
        <v>13.53869411</v>
      </c>
      <c r="H81" s="128"/>
      <c r="I81" s="128"/>
      <c r="J81" s="3">
        <v>12.2866131</v>
      </c>
      <c r="K81" s="13">
        <v>0.45676903755924703</v>
      </c>
    </row>
    <row r="82" spans="1:11" x14ac:dyDescent="0.35">
      <c r="A82" s="153" t="s">
        <v>92</v>
      </c>
      <c r="B82" s="154"/>
      <c r="C82" s="127">
        <v>26.078609</v>
      </c>
      <c r="D82" s="128"/>
      <c r="E82" s="128"/>
      <c r="F82" s="3">
        <v>22.974674700000001</v>
      </c>
      <c r="G82" s="127">
        <v>22.713104749999999</v>
      </c>
      <c r="H82" s="128"/>
      <c r="I82" s="128"/>
      <c r="J82" s="3">
        <v>18.931411740000001</v>
      </c>
      <c r="K82" s="13">
        <v>0.87094770852233705</v>
      </c>
    </row>
    <row r="83" spans="1:11" x14ac:dyDescent="0.35">
      <c r="A83" s="153" t="s">
        <v>93</v>
      </c>
      <c r="B83" s="154"/>
      <c r="C83" s="127">
        <v>49.56</v>
      </c>
      <c r="D83" s="128"/>
      <c r="E83" s="128"/>
      <c r="F83" s="3">
        <v>46.062011089999999</v>
      </c>
      <c r="G83" s="127">
        <v>43.265724110000001</v>
      </c>
      <c r="H83" s="128"/>
      <c r="I83" s="128"/>
      <c r="J83" s="3">
        <v>38.660106550000002</v>
      </c>
      <c r="K83" s="13">
        <v>0.87299685451977405</v>
      </c>
    </row>
    <row r="84" spans="1:11" x14ac:dyDescent="0.35">
      <c r="A84" s="153" t="s">
        <v>94</v>
      </c>
      <c r="B84" s="154"/>
      <c r="C84" s="127">
        <v>7842.8917760000004</v>
      </c>
      <c r="D84" s="128"/>
      <c r="E84" s="128"/>
      <c r="F84" s="3">
        <v>7806.8447339000004</v>
      </c>
      <c r="G84" s="127">
        <v>7806.8447327900003</v>
      </c>
      <c r="H84" s="128"/>
      <c r="I84" s="128"/>
      <c r="J84" s="3">
        <v>7178.5923336300002</v>
      </c>
      <c r="K84" s="13">
        <v>0.99540385813810295</v>
      </c>
    </row>
    <row r="85" spans="1:11" x14ac:dyDescent="0.35">
      <c r="A85" s="153" t="s">
        <v>203</v>
      </c>
      <c r="B85" s="154"/>
      <c r="C85" s="127">
        <v>931.64099999999996</v>
      </c>
      <c r="D85" s="128"/>
      <c r="E85" s="128"/>
      <c r="F85" s="3">
        <v>829.79345530000001</v>
      </c>
      <c r="G85" s="127">
        <v>829.79345530000001</v>
      </c>
      <c r="H85" s="128"/>
      <c r="I85" s="128"/>
      <c r="J85" s="3">
        <v>754.06787397999994</v>
      </c>
      <c r="K85" s="13">
        <v>0.89067940902128595</v>
      </c>
    </row>
    <row r="86" spans="1:11" x14ac:dyDescent="0.35">
      <c r="A86" s="153" t="s">
        <v>204</v>
      </c>
      <c r="B86" s="154"/>
      <c r="C86" s="127">
        <v>43.623573</v>
      </c>
      <c r="D86" s="128"/>
      <c r="E86" s="128"/>
      <c r="F86" s="3">
        <v>35.97874848</v>
      </c>
      <c r="G86" s="127">
        <v>34.475747169999998</v>
      </c>
      <c r="H86" s="128"/>
      <c r="I86" s="128"/>
      <c r="J86" s="3">
        <v>30.352732629999998</v>
      </c>
      <c r="K86" s="13">
        <v>0.79030085797878102</v>
      </c>
    </row>
    <row r="87" spans="1:11" x14ac:dyDescent="0.35">
      <c r="A87" s="153" t="s">
        <v>97</v>
      </c>
      <c r="B87" s="154"/>
      <c r="C87" s="127">
        <v>164.920793</v>
      </c>
      <c r="D87" s="128"/>
      <c r="E87" s="128"/>
      <c r="F87" s="3">
        <v>162.71880375000001</v>
      </c>
      <c r="G87" s="127">
        <v>162.34686422999999</v>
      </c>
      <c r="H87" s="128"/>
      <c r="I87" s="128"/>
      <c r="J87" s="3">
        <v>120.59927999999999</v>
      </c>
      <c r="K87" s="13">
        <v>0.98439293964588204</v>
      </c>
    </row>
    <row r="88" spans="1:11" x14ac:dyDescent="0.35">
      <c r="A88" s="153" t="s">
        <v>98</v>
      </c>
      <c r="B88" s="154"/>
      <c r="C88" s="127">
        <v>66.850661000000002</v>
      </c>
      <c r="D88" s="128"/>
      <c r="E88" s="128"/>
      <c r="F88" s="3">
        <v>63.873310410000002</v>
      </c>
      <c r="G88" s="127">
        <v>63.873310410000002</v>
      </c>
      <c r="H88" s="128"/>
      <c r="I88" s="128"/>
      <c r="J88" s="3">
        <v>54.094464860000002</v>
      </c>
      <c r="K88" s="13">
        <v>0.95546266042156203</v>
      </c>
    </row>
    <row r="89" spans="1:11" x14ac:dyDescent="0.35">
      <c r="A89" s="153" t="s">
        <v>167</v>
      </c>
      <c r="B89" s="154"/>
      <c r="C89" s="127">
        <v>2555.8409999999999</v>
      </c>
      <c r="D89" s="128"/>
      <c r="E89" s="128"/>
      <c r="F89" s="3">
        <v>2320.8516184</v>
      </c>
      <c r="G89" s="127">
        <v>2319.72846777</v>
      </c>
      <c r="H89" s="128"/>
      <c r="I89" s="128"/>
      <c r="J89" s="3">
        <v>1424.8951178899999</v>
      </c>
      <c r="K89" s="13">
        <v>0.90761845817873699</v>
      </c>
    </row>
    <row r="90" spans="1:11" x14ac:dyDescent="0.35">
      <c r="A90" s="153" t="s">
        <v>99</v>
      </c>
      <c r="B90" s="154"/>
      <c r="C90" s="127">
        <v>7.5150790000000001</v>
      </c>
      <c r="D90" s="128"/>
      <c r="E90" s="128"/>
      <c r="F90" s="3">
        <v>6.9026080700000003</v>
      </c>
      <c r="G90" s="127">
        <v>6.87924004</v>
      </c>
      <c r="H90" s="128"/>
      <c r="I90" s="128"/>
      <c r="J90" s="3">
        <v>6.2292663399999997</v>
      </c>
      <c r="K90" s="13">
        <v>0.915391580048593</v>
      </c>
    </row>
    <row r="91" spans="1:11" x14ac:dyDescent="0.35">
      <c r="A91" s="153" t="s">
        <v>100</v>
      </c>
      <c r="B91" s="154"/>
      <c r="C91" s="127">
        <v>1022.98973</v>
      </c>
      <c r="D91" s="128"/>
      <c r="E91" s="128"/>
      <c r="F91" s="3">
        <v>1011.35635619</v>
      </c>
      <c r="G91" s="127">
        <v>1011.35635619</v>
      </c>
      <c r="H91" s="128"/>
      <c r="I91" s="128"/>
      <c r="J91" s="3">
        <v>904.85393277000003</v>
      </c>
      <c r="K91" s="13">
        <v>0.98862806392983005</v>
      </c>
    </row>
    <row r="92" spans="1:11" x14ac:dyDescent="0.35">
      <c r="A92" s="153" t="s">
        <v>101</v>
      </c>
      <c r="B92" s="154"/>
      <c r="C92" s="127">
        <v>17.556311000000001</v>
      </c>
      <c r="D92" s="128"/>
      <c r="E92" s="128"/>
      <c r="F92" s="3">
        <v>15.46380718</v>
      </c>
      <c r="G92" s="127">
        <v>15.46380718</v>
      </c>
      <c r="H92" s="128"/>
      <c r="I92" s="128"/>
      <c r="J92" s="3">
        <v>13.58934859</v>
      </c>
      <c r="K92" s="13">
        <v>0.88081187329160404</v>
      </c>
    </row>
    <row r="93" spans="1:11" x14ac:dyDescent="0.35">
      <c r="A93" s="153" t="s">
        <v>102</v>
      </c>
      <c r="B93" s="154"/>
      <c r="C93" s="127">
        <v>20.88035</v>
      </c>
      <c r="D93" s="128"/>
      <c r="E93" s="128"/>
      <c r="F93" s="3">
        <v>20.142354650000001</v>
      </c>
      <c r="G93" s="127">
        <v>20.069134290000001</v>
      </c>
      <c r="H93" s="128"/>
      <c r="I93" s="128"/>
      <c r="J93" s="3">
        <v>18.114415659999999</v>
      </c>
      <c r="K93" s="13">
        <v>0.96114932412531395</v>
      </c>
    </row>
    <row r="94" spans="1:11" x14ac:dyDescent="0.35">
      <c r="A94" s="153" t="s">
        <v>205</v>
      </c>
      <c r="B94" s="154"/>
      <c r="C94" s="127">
        <v>40.5</v>
      </c>
      <c r="D94" s="128"/>
      <c r="E94" s="128"/>
      <c r="F94" s="3">
        <v>37.482845259999998</v>
      </c>
      <c r="G94" s="127">
        <v>37.442065640000003</v>
      </c>
      <c r="H94" s="128"/>
      <c r="I94" s="128"/>
      <c r="J94" s="3">
        <v>32.454764560000001</v>
      </c>
      <c r="K94" s="13">
        <v>0.92449544790123395</v>
      </c>
    </row>
    <row r="95" spans="1:11" x14ac:dyDescent="0.35">
      <c r="A95" s="153" t="s">
        <v>104</v>
      </c>
      <c r="B95" s="154"/>
      <c r="C95" s="127">
        <v>703.85265800000002</v>
      </c>
      <c r="D95" s="128"/>
      <c r="E95" s="128"/>
      <c r="F95" s="3">
        <v>637.11819474000004</v>
      </c>
      <c r="G95" s="127">
        <v>603.09986765999997</v>
      </c>
      <c r="H95" s="128"/>
      <c r="I95" s="128"/>
      <c r="J95" s="3">
        <v>527.51482343999999</v>
      </c>
      <c r="K95" s="13">
        <v>0.856855281862131</v>
      </c>
    </row>
    <row r="96" spans="1:11" x14ac:dyDescent="0.35">
      <c r="A96" s="153" t="s">
        <v>105</v>
      </c>
      <c r="B96" s="154"/>
      <c r="C96" s="127">
        <v>60.744622999999997</v>
      </c>
      <c r="D96" s="128"/>
      <c r="E96" s="128"/>
      <c r="F96" s="3">
        <v>55.131117979999999</v>
      </c>
      <c r="G96" s="127">
        <v>55.131117979999999</v>
      </c>
      <c r="H96" s="128"/>
      <c r="I96" s="128"/>
      <c r="J96" s="3">
        <v>47.148083110000002</v>
      </c>
      <c r="K96" s="13">
        <v>0.90758844581190301</v>
      </c>
    </row>
    <row r="97" spans="1:11" x14ac:dyDescent="0.35">
      <c r="A97" s="153" t="s">
        <v>106</v>
      </c>
      <c r="B97" s="154"/>
      <c r="C97" s="127">
        <v>75.154082000000002</v>
      </c>
      <c r="D97" s="128"/>
      <c r="E97" s="128"/>
      <c r="F97" s="3">
        <v>72.573497900000007</v>
      </c>
      <c r="G97" s="127">
        <v>72.348398180000004</v>
      </c>
      <c r="H97" s="128"/>
      <c r="I97" s="128"/>
      <c r="J97" s="3">
        <v>63.023939970000001</v>
      </c>
      <c r="K97" s="13">
        <v>0.962667579120985</v>
      </c>
    </row>
    <row r="98" spans="1:11" x14ac:dyDescent="0.35">
      <c r="A98" s="153" t="s">
        <v>107</v>
      </c>
      <c r="B98" s="154"/>
      <c r="C98" s="127">
        <v>72.105999999999995</v>
      </c>
      <c r="D98" s="128"/>
      <c r="E98" s="128"/>
      <c r="F98" s="3">
        <v>71.150283310000006</v>
      </c>
      <c r="G98" s="127">
        <v>71.150283310000006</v>
      </c>
      <c r="H98" s="128"/>
      <c r="I98" s="128"/>
      <c r="J98" s="3">
        <v>65.089285889999999</v>
      </c>
      <c r="K98" s="13">
        <v>0.98674567040190797</v>
      </c>
    </row>
    <row r="99" spans="1:11" x14ac:dyDescent="0.35">
      <c r="A99" s="153" t="s">
        <v>108</v>
      </c>
      <c r="B99" s="154"/>
      <c r="C99" s="127">
        <v>10.817477</v>
      </c>
      <c r="D99" s="128"/>
      <c r="E99" s="128"/>
      <c r="F99" s="3">
        <v>10.70675617</v>
      </c>
      <c r="G99" s="127">
        <v>10.686815230000001</v>
      </c>
      <c r="H99" s="128"/>
      <c r="I99" s="128"/>
      <c r="J99" s="3">
        <v>10.11523034</v>
      </c>
      <c r="K99" s="13">
        <v>0.98792123431369405</v>
      </c>
    </row>
    <row r="100" spans="1:11" x14ac:dyDescent="0.35">
      <c r="A100" s="153" t="s">
        <v>206</v>
      </c>
      <c r="B100" s="154"/>
      <c r="C100" s="127">
        <v>643.98555399999998</v>
      </c>
      <c r="D100" s="128"/>
      <c r="E100" s="128"/>
      <c r="F100" s="3">
        <v>634.70094766</v>
      </c>
      <c r="G100" s="127">
        <v>630.66137629000002</v>
      </c>
      <c r="H100" s="128"/>
      <c r="I100" s="128"/>
      <c r="J100" s="3">
        <v>462.06248335999999</v>
      </c>
      <c r="K100" s="13">
        <v>0.97930981894354696</v>
      </c>
    </row>
    <row r="101" spans="1:11" x14ac:dyDescent="0.35">
      <c r="A101" s="153" t="s">
        <v>109</v>
      </c>
      <c r="B101" s="154"/>
      <c r="C101" s="127">
        <v>48.308812000000003</v>
      </c>
      <c r="D101" s="128"/>
      <c r="E101" s="128"/>
      <c r="F101" s="3">
        <v>40.34269595</v>
      </c>
      <c r="G101" s="127">
        <v>39.623732420000003</v>
      </c>
      <c r="H101" s="128"/>
      <c r="I101" s="128"/>
      <c r="J101" s="3">
        <v>35.128771350000001</v>
      </c>
      <c r="K101" s="13">
        <v>0.82021748785708104</v>
      </c>
    </row>
    <row r="102" spans="1:11" x14ac:dyDescent="0.35">
      <c r="A102" s="153" t="s">
        <v>110</v>
      </c>
      <c r="B102" s="154"/>
      <c r="C102" s="127">
        <v>58.258723000000003</v>
      </c>
      <c r="D102" s="128"/>
      <c r="E102" s="128"/>
      <c r="F102" s="3">
        <v>52.154899260000001</v>
      </c>
      <c r="G102" s="127">
        <v>52.154899260000001</v>
      </c>
      <c r="H102" s="128"/>
      <c r="I102" s="128"/>
      <c r="J102" s="3">
        <v>47.302183220000003</v>
      </c>
      <c r="K102" s="13">
        <v>0.895229015919212</v>
      </c>
    </row>
    <row r="103" spans="1:11" x14ac:dyDescent="0.35">
      <c r="A103" s="153" t="s">
        <v>111</v>
      </c>
      <c r="B103" s="154"/>
      <c r="C103" s="127">
        <v>53.258225000000003</v>
      </c>
      <c r="D103" s="128"/>
      <c r="E103" s="128"/>
      <c r="F103" s="3">
        <v>52.059709220000002</v>
      </c>
      <c r="G103" s="127">
        <v>51.990809220000003</v>
      </c>
      <c r="H103" s="128"/>
      <c r="I103" s="128"/>
      <c r="J103" s="3">
        <v>4.1981954899999998</v>
      </c>
      <c r="K103" s="13">
        <v>0.976202440468116</v>
      </c>
    </row>
    <row r="104" spans="1:11" x14ac:dyDescent="0.35">
      <c r="A104" s="153" t="s">
        <v>114</v>
      </c>
      <c r="B104" s="154"/>
      <c r="C104" s="127">
        <v>14.363334999999999</v>
      </c>
      <c r="D104" s="128"/>
      <c r="E104" s="128"/>
      <c r="F104" s="3">
        <v>13.821630880000001</v>
      </c>
      <c r="G104" s="127">
        <v>13.056146760000001</v>
      </c>
      <c r="H104" s="128"/>
      <c r="I104" s="128"/>
      <c r="J104" s="3">
        <v>11.353877649999999</v>
      </c>
      <c r="K104" s="13">
        <v>0.908991314343083</v>
      </c>
    </row>
    <row r="105" spans="1:11" x14ac:dyDescent="0.35">
      <c r="A105" s="153" t="s">
        <v>115</v>
      </c>
      <c r="B105" s="154"/>
      <c r="C105" s="127">
        <v>17.919446000000001</v>
      </c>
      <c r="D105" s="128"/>
      <c r="E105" s="128"/>
      <c r="F105" s="3">
        <v>17.430335679999999</v>
      </c>
      <c r="G105" s="127">
        <v>17.364120110000002</v>
      </c>
      <c r="H105" s="128"/>
      <c r="I105" s="128"/>
      <c r="J105" s="3">
        <v>13.506010870000001</v>
      </c>
      <c r="K105" s="13">
        <v>0.96900987396597005</v>
      </c>
    </row>
    <row r="106" spans="1:11" x14ac:dyDescent="0.35">
      <c r="A106" s="153" t="s">
        <v>207</v>
      </c>
      <c r="B106" s="154"/>
      <c r="C106" s="127">
        <v>94705.099503999998</v>
      </c>
      <c r="D106" s="128"/>
      <c r="E106" s="128"/>
      <c r="F106" s="3">
        <v>88865.474626790005</v>
      </c>
      <c r="G106" s="127">
        <v>88680.481088379995</v>
      </c>
      <c r="H106" s="128"/>
      <c r="I106" s="128"/>
      <c r="J106" s="3">
        <v>87803.43287479</v>
      </c>
      <c r="K106" s="13">
        <v>0.93638549088515</v>
      </c>
    </row>
    <row r="107" spans="1:11" x14ac:dyDescent="0.35">
      <c r="A107" s="153" t="s">
        <v>117</v>
      </c>
      <c r="B107" s="154"/>
      <c r="C107" s="127">
        <v>68.998777000000004</v>
      </c>
      <c r="D107" s="128"/>
      <c r="E107" s="128"/>
      <c r="F107" s="3">
        <v>40.194815550000001</v>
      </c>
      <c r="G107" s="127">
        <v>40.165945550000004</v>
      </c>
      <c r="H107" s="128"/>
      <c r="I107" s="128"/>
      <c r="J107" s="3">
        <v>34.18784599</v>
      </c>
      <c r="K107" s="13">
        <v>0.58212547086160704</v>
      </c>
    </row>
    <row r="108" spans="1:11" x14ac:dyDescent="0.35">
      <c r="A108" s="153" t="s">
        <v>119</v>
      </c>
      <c r="B108" s="154"/>
      <c r="C108" s="127">
        <v>21.485935999999999</v>
      </c>
      <c r="D108" s="128"/>
      <c r="E108" s="128"/>
      <c r="F108" s="3">
        <v>20.390382899999999</v>
      </c>
      <c r="G108" s="127">
        <v>18.92448598</v>
      </c>
      <c r="H108" s="128"/>
      <c r="I108" s="128"/>
      <c r="J108" s="3">
        <v>15.41467038</v>
      </c>
      <c r="K108" s="13">
        <v>0.88078480639614698</v>
      </c>
    </row>
    <row r="109" spans="1:11" x14ac:dyDescent="0.35">
      <c r="A109" s="153" t="s">
        <v>120</v>
      </c>
      <c r="B109" s="154"/>
      <c r="C109" s="127">
        <v>89.598421000000002</v>
      </c>
      <c r="D109" s="128"/>
      <c r="E109" s="128"/>
      <c r="F109" s="3">
        <v>85.098019989999997</v>
      </c>
      <c r="G109" s="127">
        <v>85.042113130000004</v>
      </c>
      <c r="H109" s="128"/>
      <c r="I109" s="128"/>
      <c r="J109" s="3">
        <v>69.719614460000003</v>
      </c>
      <c r="K109" s="13">
        <v>0.94914745350255703</v>
      </c>
    </row>
    <row r="110" spans="1:11" x14ac:dyDescent="0.35">
      <c r="A110" s="153" t="s">
        <v>208</v>
      </c>
      <c r="B110" s="154"/>
      <c r="C110" s="127">
        <v>82.298199999999994</v>
      </c>
      <c r="D110" s="128"/>
      <c r="E110" s="128"/>
      <c r="F110" s="3">
        <v>77.761542079999998</v>
      </c>
      <c r="G110" s="127">
        <v>76.369185090000002</v>
      </c>
      <c r="H110" s="128"/>
      <c r="I110" s="128"/>
      <c r="J110" s="3">
        <v>66.587945860000005</v>
      </c>
      <c r="K110" s="13">
        <v>0.92795693089277798</v>
      </c>
    </row>
    <row r="111" spans="1:11" x14ac:dyDescent="0.35">
      <c r="A111" s="153" t="s">
        <v>209</v>
      </c>
      <c r="B111" s="154"/>
      <c r="C111" s="127">
        <v>36.545102999999997</v>
      </c>
      <c r="D111" s="128"/>
      <c r="E111" s="128"/>
      <c r="F111" s="3">
        <v>33.012586589999998</v>
      </c>
      <c r="G111" s="127">
        <v>33.01258576</v>
      </c>
      <c r="H111" s="128"/>
      <c r="I111" s="128"/>
      <c r="J111" s="3">
        <v>27.367011720000001</v>
      </c>
      <c r="K111" s="13">
        <v>0.90333815066822998</v>
      </c>
    </row>
    <row r="112" spans="1:11" x14ac:dyDescent="0.35">
      <c r="A112" s="153" t="s">
        <v>210</v>
      </c>
      <c r="B112" s="154"/>
      <c r="C112" s="127">
        <v>120.88181899999999</v>
      </c>
      <c r="D112" s="128"/>
      <c r="E112" s="128"/>
      <c r="F112" s="3">
        <v>115.21909549</v>
      </c>
      <c r="G112" s="127">
        <v>113.26327197000001</v>
      </c>
      <c r="H112" s="128"/>
      <c r="I112" s="128"/>
      <c r="J112" s="3">
        <v>105.01622641</v>
      </c>
      <c r="K112" s="13">
        <v>0.93697524497046103</v>
      </c>
    </row>
    <row r="113" spans="1:14" x14ac:dyDescent="0.35">
      <c r="A113" s="153" t="s">
        <v>211</v>
      </c>
      <c r="B113" s="154"/>
      <c r="C113" s="127">
        <v>387.48222199999998</v>
      </c>
      <c r="D113" s="128"/>
      <c r="E113" s="128"/>
      <c r="F113" s="3">
        <v>382.98698251000002</v>
      </c>
      <c r="G113" s="127">
        <v>382.98698251000002</v>
      </c>
      <c r="H113" s="128"/>
      <c r="I113" s="128"/>
      <c r="J113" s="3">
        <v>331.82987503999999</v>
      </c>
      <c r="K113" s="13">
        <v>0.98839884971548497</v>
      </c>
    </row>
    <row r="114" spans="1:14" x14ac:dyDescent="0.35">
      <c r="A114" s="153" t="s">
        <v>212</v>
      </c>
      <c r="B114" s="154"/>
      <c r="C114" s="127">
        <v>79.327551</v>
      </c>
      <c r="D114" s="128"/>
      <c r="E114" s="128"/>
      <c r="F114" s="3">
        <v>75.717867269999999</v>
      </c>
      <c r="G114" s="127">
        <v>74.301884189999996</v>
      </c>
      <c r="H114" s="128"/>
      <c r="I114" s="128"/>
      <c r="J114" s="3">
        <v>66.443231670000003</v>
      </c>
      <c r="K114" s="13">
        <v>0.93664664108942497</v>
      </c>
    </row>
    <row r="115" spans="1:14" x14ac:dyDescent="0.35">
      <c r="A115" s="153" t="s">
        <v>213</v>
      </c>
      <c r="B115" s="154"/>
      <c r="C115" s="127">
        <v>30.888780000000001</v>
      </c>
      <c r="D115" s="128"/>
      <c r="E115" s="128"/>
      <c r="F115" s="3">
        <v>26.228326360000001</v>
      </c>
      <c r="G115" s="127">
        <v>26.228326360000001</v>
      </c>
      <c r="H115" s="128"/>
      <c r="I115" s="128"/>
      <c r="J115" s="3">
        <v>20.89245773</v>
      </c>
      <c r="K115" s="13">
        <v>0.84912147258648596</v>
      </c>
    </row>
    <row r="116" spans="1:14" x14ac:dyDescent="0.35">
      <c r="A116" s="153" t="s">
        <v>127</v>
      </c>
      <c r="B116" s="154"/>
      <c r="C116" s="127">
        <v>35.955624999999998</v>
      </c>
      <c r="D116" s="128"/>
      <c r="E116" s="128"/>
      <c r="F116" s="3">
        <v>34.66625354</v>
      </c>
      <c r="G116" s="127">
        <v>34.66625354</v>
      </c>
      <c r="H116" s="128"/>
      <c r="I116" s="128"/>
      <c r="J116" s="3">
        <v>30.73505999</v>
      </c>
      <c r="K116" s="13">
        <v>0.96413992358636502</v>
      </c>
    </row>
    <row r="117" spans="1:14" x14ac:dyDescent="0.35">
      <c r="A117" s="153" t="s">
        <v>161</v>
      </c>
      <c r="B117" s="154"/>
      <c r="C117" s="127">
        <v>962.47326899999996</v>
      </c>
      <c r="D117" s="128"/>
      <c r="E117" s="128"/>
      <c r="F117" s="3">
        <v>837.71695517000001</v>
      </c>
      <c r="G117" s="127">
        <v>837.61219575999996</v>
      </c>
      <c r="H117" s="128"/>
      <c r="I117" s="128"/>
      <c r="J117" s="3">
        <v>668.59278373999996</v>
      </c>
      <c r="K117" s="13">
        <v>0.87027060671541601</v>
      </c>
    </row>
    <row r="118" spans="1:14" x14ac:dyDescent="0.35">
      <c r="A118" s="153" t="s">
        <v>128</v>
      </c>
      <c r="B118" s="154"/>
      <c r="C118" s="127">
        <v>122.236266</v>
      </c>
      <c r="D118" s="128"/>
      <c r="E118" s="128"/>
      <c r="F118" s="3">
        <v>47.62055556</v>
      </c>
      <c r="G118" s="127">
        <v>46.291860319999998</v>
      </c>
      <c r="H118" s="128"/>
      <c r="I118" s="128"/>
      <c r="J118" s="3">
        <v>40.536048190000002</v>
      </c>
      <c r="K118" s="13">
        <v>0.37870806950205799</v>
      </c>
    </row>
    <row r="119" spans="1:14" x14ac:dyDescent="0.35">
      <c r="A119" s="131" t="s">
        <v>129</v>
      </c>
      <c r="B119" s="132"/>
      <c r="C119" s="134">
        <v>264410.25105599902</v>
      </c>
      <c r="D119" s="135"/>
      <c r="E119" s="135"/>
      <c r="F119" s="5">
        <v>250531.52430026999</v>
      </c>
      <c r="G119" s="134">
        <v>249914.09210916</v>
      </c>
      <c r="H119" s="135"/>
      <c r="I119" s="135"/>
      <c r="J119" s="5">
        <v>232778.09147988001</v>
      </c>
      <c r="K119" s="14">
        <v>0.94517550326076605</v>
      </c>
    </row>
    <row r="120" spans="1:14" x14ac:dyDescent="0.35">
      <c r="A120" s="122" t="s">
        <v>130</v>
      </c>
      <c r="B120" s="122"/>
      <c r="C120" s="122"/>
      <c r="D120" s="122"/>
      <c r="E120" s="122"/>
      <c r="F120" s="122"/>
      <c r="G120" s="122"/>
      <c r="H120" s="122"/>
      <c r="I120" s="122"/>
      <c r="J120" s="122"/>
      <c r="K120" s="122"/>
    </row>
    <row r="121" spans="1:14" ht="28" x14ac:dyDescent="0.35">
      <c r="A121" s="6" t="s">
        <v>131</v>
      </c>
    </row>
    <row r="122" spans="1:14" x14ac:dyDescent="0.35">
      <c r="A122" s="122" t="s">
        <v>130</v>
      </c>
      <c r="B122" s="122"/>
      <c r="C122" s="122"/>
    </row>
    <row r="123" spans="1:14" x14ac:dyDescent="0.35">
      <c r="A123" s="122" t="s">
        <v>130</v>
      </c>
      <c r="B123" s="122"/>
      <c r="C123" s="122"/>
      <c r="D123" s="122"/>
      <c r="E123" s="122"/>
      <c r="F123" s="122"/>
      <c r="G123" s="122"/>
      <c r="I123" s="122" t="s">
        <v>130</v>
      </c>
      <c r="J123" s="122"/>
      <c r="K123" s="122"/>
      <c r="L123" s="122"/>
      <c r="M123" s="122"/>
      <c r="N123" s="122"/>
    </row>
    <row r="138" spans="1:14" x14ac:dyDescent="0.35">
      <c r="A138" s="122" t="s">
        <v>130</v>
      </c>
      <c r="B138" s="122"/>
      <c r="C138" s="122"/>
      <c r="D138" s="122"/>
      <c r="E138" s="122"/>
      <c r="F138" s="122"/>
      <c r="G138" s="122"/>
      <c r="I138" s="122" t="s">
        <v>130</v>
      </c>
      <c r="J138" s="122"/>
      <c r="K138" s="122"/>
      <c r="L138" s="122"/>
      <c r="M138" s="122"/>
      <c r="N138" s="122"/>
    </row>
    <row r="139" spans="1:14" x14ac:dyDescent="0.35">
      <c r="A139" s="123" t="s">
        <v>132</v>
      </c>
      <c r="B139" s="123"/>
      <c r="C139" s="123"/>
      <c r="D139" s="123"/>
      <c r="E139" s="123"/>
      <c r="F139" s="123"/>
      <c r="G139" s="123"/>
      <c r="H139" s="123"/>
      <c r="I139" s="123"/>
      <c r="J139" s="123"/>
      <c r="K139" s="123"/>
      <c r="L139" s="123"/>
      <c r="M139" s="123"/>
    </row>
    <row r="140" spans="1:14" x14ac:dyDescent="0.35">
      <c r="A140" s="123" t="s">
        <v>214</v>
      </c>
      <c r="B140" s="123"/>
      <c r="C140" s="123"/>
      <c r="D140" s="123"/>
      <c r="E140" s="123"/>
      <c r="F140" s="123"/>
      <c r="G140" s="123"/>
      <c r="H140" s="123"/>
      <c r="I140" s="123"/>
      <c r="J140" s="123"/>
      <c r="K140" s="123"/>
      <c r="L140" s="123"/>
      <c r="M140" s="123"/>
    </row>
  </sheetData>
  <mergeCells count="359">
    <mergeCell ref="A5:B5"/>
    <mergeCell ref="C5:E5"/>
    <mergeCell ref="G5:I5"/>
    <mergeCell ref="A6:B6"/>
    <mergeCell ref="C6:E6"/>
    <mergeCell ref="G6:I6"/>
    <mergeCell ref="A1:D1"/>
    <mergeCell ref="A2:D2"/>
    <mergeCell ref="A3:L3"/>
    <mergeCell ref="A4:B4"/>
    <mergeCell ref="C4:E4"/>
    <mergeCell ref="G4:I4"/>
    <mergeCell ref="A9:B9"/>
    <mergeCell ref="C9:E9"/>
    <mergeCell ref="G9:I9"/>
    <mergeCell ref="A10:B10"/>
    <mergeCell ref="C10:E10"/>
    <mergeCell ref="G10:I10"/>
    <mergeCell ref="A7:B7"/>
    <mergeCell ref="C7:E7"/>
    <mergeCell ref="G7:I7"/>
    <mergeCell ref="A8:B8"/>
    <mergeCell ref="C8:E8"/>
    <mergeCell ref="G8:I8"/>
    <mergeCell ref="A13:B13"/>
    <mergeCell ref="C13:E13"/>
    <mergeCell ref="G13:I13"/>
    <mergeCell ref="A14:B14"/>
    <mergeCell ref="C14:E14"/>
    <mergeCell ref="G14:I14"/>
    <mergeCell ref="A11:B11"/>
    <mergeCell ref="C11:E11"/>
    <mergeCell ref="G11:I11"/>
    <mergeCell ref="A12:B12"/>
    <mergeCell ref="C12:E12"/>
    <mergeCell ref="G12:I12"/>
    <mergeCell ref="A17:B17"/>
    <mergeCell ref="C17:E17"/>
    <mergeCell ref="G17:I17"/>
    <mergeCell ref="A18:B18"/>
    <mergeCell ref="C18:E18"/>
    <mergeCell ref="G18:I18"/>
    <mergeCell ref="A15:B15"/>
    <mergeCell ref="C15:E15"/>
    <mergeCell ref="G15:I15"/>
    <mergeCell ref="A16:B16"/>
    <mergeCell ref="C16:E16"/>
    <mergeCell ref="G16:I16"/>
    <mergeCell ref="A21:B21"/>
    <mergeCell ref="C21:E21"/>
    <mergeCell ref="G21:I21"/>
    <mergeCell ref="A22:B22"/>
    <mergeCell ref="C22:E22"/>
    <mergeCell ref="G22:I22"/>
    <mergeCell ref="A19:B19"/>
    <mergeCell ref="C19:E19"/>
    <mergeCell ref="G19:I19"/>
    <mergeCell ref="A20:B20"/>
    <mergeCell ref="C20:E20"/>
    <mergeCell ref="G20:I20"/>
    <mergeCell ref="A25:B25"/>
    <mergeCell ref="C25:E25"/>
    <mergeCell ref="G25:I25"/>
    <mergeCell ref="A26:B26"/>
    <mergeCell ref="C26:E26"/>
    <mergeCell ref="G26:I26"/>
    <mergeCell ref="A23:B23"/>
    <mergeCell ref="C23:E23"/>
    <mergeCell ref="G23:I23"/>
    <mergeCell ref="A24:B24"/>
    <mergeCell ref="C24:E24"/>
    <mergeCell ref="G24:I24"/>
    <mergeCell ref="A29:B29"/>
    <mergeCell ref="C29:E29"/>
    <mergeCell ref="G29:I29"/>
    <mergeCell ref="A30:B30"/>
    <mergeCell ref="C30:E30"/>
    <mergeCell ref="G30:I30"/>
    <mergeCell ref="A27:B27"/>
    <mergeCell ref="C27:E27"/>
    <mergeCell ref="G27:I27"/>
    <mergeCell ref="A28:B28"/>
    <mergeCell ref="C28:E28"/>
    <mergeCell ref="G28:I28"/>
    <mergeCell ref="A33:B33"/>
    <mergeCell ref="C33:E33"/>
    <mergeCell ref="G33:I33"/>
    <mergeCell ref="A34:B34"/>
    <mergeCell ref="C34:E34"/>
    <mergeCell ref="G34:I34"/>
    <mergeCell ref="A31:B31"/>
    <mergeCell ref="C31:E31"/>
    <mergeCell ref="G31:I31"/>
    <mergeCell ref="A32:B32"/>
    <mergeCell ref="C32:E32"/>
    <mergeCell ref="G32:I32"/>
    <mergeCell ref="A37:B37"/>
    <mergeCell ref="C37:E37"/>
    <mergeCell ref="G37:I37"/>
    <mergeCell ref="A38:B38"/>
    <mergeCell ref="C38:E38"/>
    <mergeCell ref="G38:I38"/>
    <mergeCell ref="A35:B35"/>
    <mergeCell ref="C35:E35"/>
    <mergeCell ref="G35:I35"/>
    <mergeCell ref="A36:B36"/>
    <mergeCell ref="C36:E36"/>
    <mergeCell ref="G36:I36"/>
    <mergeCell ref="A41:B41"/>
    <mergeCell ref="C41:E41"/>
    <mergeCell ref="G41:I41"/>
    <mergeCell ref="A42:B42"/>
    <mergeCell ref="C42:E42"/>
    <mergeCell ref="G42:I42"/>
    <mergeCell ref="A39:B39"/>
    <mergeCell ref="C39:E39"/>
    <mergeCell ref="G39:I39"/>
    <mergeCell ref="A40:B40"/>
    <mergeCell ref="C40:E40"/>
    <mergeCell ref="G40:I40"/>
    <mergeCell ref="A45:B45"/>
    <mergeCell ref="C45:E45"/>
    <mergeCell ref="G45:I45"/>
    <mergeCell ref="A46:B46"/>
    <mergeCell ref="C46:E46"/>
    <mergeCell ref="G46:I46"/>
    <mergeCell ref="A43:B43"/>
    <mergeCell ref="C43:E43"/>
    <mergeCell ref="G43:I43"/>
    <mergeCell ref="A44:B44"/>
    <mergeCell ref="C44:E44"/>
    <mergeCell ref="G44:I44"/>
    <mergeCell ref="A49:B49"/>
    <mergeCell ref="C49:E49"/>
    <mergeCell ref="G49:I49"/>
    <mergeCell ref="A50:B50"/>
    <mergeCell ref="C50:E50"/>
    <mergeCell ref="G50:I50"/>
    <mergeCell ref="A47:B47"/>
    <mergeCell ref="C47:E47"/>
    <mergeCell ref="G47:I47"/>
    <mergeCell ref="A48:B48"/>
    <mergeCell ref="C48:E48"/>
    <mergeCell ref="G48:I48"/>
    <mergeCell ref="A53:B53"/>
    <mergeCell ref="C53:E53"/>
    <mergeCell ref="G53:I53"/>
    <mergeCell ref="A54:B54"/>
    <mergeCell ref="C54:E54"/>
    <mergeCell ref="G54:I54"/>
    <mergeCell ref="A51:B51"/>
    <mergeCell ref="C51:E51"/>
    <mergeCell ref="G51:I51"/>
    <mergeCell ref="A52:B52"/>
    <mergeCell ref="C52:E52"/>
    <mergeCell ref="G52:I52"/>
    <mergeCell ref="A57:B57"/>
    <mergeCell ref="C57:E57"/>
    <mergeCell ref="G57:I57"/>
    <mergeCell ref="A58:B58"/>
    <mergeCell ref="C58:E58"/>
    <mergeCell ref="G58:I58"/>
    <mergeCell ref="A55:B55"/>
    <mergeCell ref="C55:E55"/>
    <mergeCell ref="G55:I55"/>
    <mergeCell ref="A56:B56"/>
    <mergeCell ref="C56:E56"/>
    <mergeCell ref="G56:I56"/>
    <mergeCell ref="A61:B61"/>
    <mergeCell ref="C61:E61"/>
    <mergeCell ref="G61:I61"/>
    <mergeCell ref="A62:B62"/>
    <mergeCell ref="C62:E62"/>
    <mergeCell ref="G62:I62"/>
    <mergeCell ref="A59:B59"/>
    <mergeCell ref="C59:E59"/>
    <mergeCell ref="G59:I59"/>
    <mergeCell ref="A60:B60"/>
    <mergeCell ref="C60:E60"/>
    <mergeCell ref="G60:I60"/>
    <mergeCell ref="A65:B65"/>
    <mergeCell ref="C65:E65"/>
    <mergeCell ref="G65:I65"/>
    <mergeCell ref="A66:B66"/>
    <mergeCell ref="C66:E66"/>
    <mergeCell ref="G66:I66"/>
    <mergeCell ref="A63:B63"/>
    <mergeCell ref="C63:E63"/>
    <mergeCell ref="G63:I63"/>
    <mergeCell ref="A64:B64"/>
    <mergeCell ref="C64:E64"/>
    <mergeCell ref="G64:I64"/>
    <mergeCell ref="A69:B69"/>
    <mergeCell ref="C69:E69"/>
    <mergeCell ref="G69:I69"/>
    <mergeCell ref="A70:B70"/>
    <mergeCell ref="C70:E70"/>
    <mergeCell ref="G70:I70"/>
    <mergeCell ref="A67:B67"/>
    <mergeCell ref="C67:E67"/>
    <mergeCell ref="G67:I67"/>
    <mergeCell ref="A68:B68"/>
    <mergeCell ref="C68:E68"/>
    <mergeCell ref="G68:I68"/>
    <mergeCell ref="A73:B73"/>
    <mergeCell ref="C73:E73"/>
    <mergeCell ref="G73:I73"/>
    <mergeCell ref="A74:B74"/>
    <mergeCell ref="C74:E74"/>
    <mergeCell ref="G74:I74"/>
    <mergeCell ref="A71:B71"/>
    <mergeCell ref="C71:E71"/>
    <mergeCell ref="G71:I71"/>
    <mergeCell ref="A72:B72"/>
    <mergeCell ref="C72:E72"/>
    <mergeCell ref="G72:I72"/>
    <mergeCell ref="A77:B77"/>
    <mergeCell ref="C77:E77"/>
    <mergeCell ref="G77:I77"/>
    <mergeCell ref="A78:B78"/>
    <mergeCell ref="C78:E78"/>
    <mergeCell ref="G78:I78"/>
    <mergeCell ref="A75:B75"/>
    <mergeCell ref="C75:E75"/>
    <mergeCell ref="G75:I75"/>
    <mergeCell ref="A76:B76"/>
    <mergeCell ref="C76:E76"/>
    <mergeCell ref="G76:I76"/>
    <mergeCell ref="A81:B81"/>
    <mergeCell ref="C81:E81"/>
    <mergeCell ref="G81:I81"/>
    <mergeCell ref="A82:B82"/>
    <mergeCell ref="C82:E82"/>
    <mergeCell ref="G82:I82"/>
    <mergeCell ref="A79:B79"/>
    <mergeCell ref="C79:E79"/>
    <mergeCell ref="G79:I79"/>
    <mergeCell ref="A80:B80"/>
    <mergeCell ref="C80:E80"/>
    <mergeCell ref="G80:I80"/>
    <mergeCell ref="A85:B85"/>
    <mergeCell ref="C85:E85"/>
    <mergeCell ref="G85:I85"/>
    <mergeCell ref="A86:B86"/>
    <mergeCell ref="C86:E86"/>
    <mergeCell ref="G86:I86"/>
    <mergeCell ref="A83:B83"/>
    <mergeCell ref="C83:E83"/>
    <mergeCell ref="G83:I83"/>
    <mergeCell ref="A84:B84"/>
    <mergeCell ref="C84:E84"/>
    <mergeCell ref="G84:I84"/>
    <mergeCell ref="A89:B89"/>
    <mergeCell ref="C89:E89"/>
    <mergeCell ref="G89:I89"/>
    <mergeCell ref="A90:B90"/>
    <mergeCell ref="C90:E90"/>
    <mergeCell ref="G90:I90"/>
    <mergeCell ref="A87:B87"/>
    <mergeCell ref="C87:E87"/>
    <mergeCell ref="G87:I87"/>
    <mergeCell ref="A88:B88"/>
    <mergeCell ref="C88:E88"/>
    <mergeCell ref="G88:I88"/>
    <mergeCell ref="A93:B93"/>
    <mergeCell ref="C93:E93"/>
    <mergeCell ref="G93:I93"/>
    <mergeCell ref="A94:B94"/>
    <mergeCell ref="C94:E94"/>
    <mergeCell ref="G94:I94"/>
    <mergeCell ref="A91:B91"/>
    <mergeCell ref="C91:E91"/>
    <mergeCell ref="G91:I91"/>
    <mergeCell ref="A92:B92"/>
    <mergeCell ref="C92:E92"/>
    <mergeCell ref="G92:I92"/>
    <mergeCell ref="A97:B97"/>
    <mergeCell ref="C97:E97"/>
    <mergeCell ref="G97:I97"/>
    <mergeCell ref="A98:B98"/>
    <mergeCell ref="C98:E98"/>
    <mergeCell ref="G98:I98"/>
    <mergeCell ref="A95:B95"/>
    <mergeCell ref="C95:E95"/>
    <mergeCell ref="G95:I95"/>
    <mergeCell ref="A96:B96"/>
    <mergeCell ref="C96:E96"/>
    <mergeCell ref="G96:I96"/>
    <mergeCell ref="A101:B101"/>
    <mergeCell ref="C101:E101"/>
    <mergeCell ref="G101:I101"/>
    <mergeCell ref="A102:B102"/>
    <mergeCell ref="C102:E102"/>
    <mergeCell ref="G102:I102"/>
    <mergeCell ref="A99:B99"/>
    <mergeCell ref="C99:E99"/>
    <mergeCell ref="G99:I99"/>
    <mergeCell ref="A100:B100"/>
    <mergeCell ref="C100:E100"/>
    <mergeCell ref="G100:I100"/>
    <mergeCell ref="A105:B105"/>
    <mergeCell ref="C105:E105"/>
    <mergeCell ref="G105:I105"/>
    <mergeCell ref="A106:B106"/>
    <mergeCell ref="C106:E106"/>
    <mergeCell ref="G106:I106"/>
    <mergeCell ref="A103:B103"/>
    <mergeCell ref="C103:E103"/>
    <mergeCell ref="G103:I103"/>
    <mergeCell ref="A104:B104"/>
    <mergeCell ref="C104:E104"/>
    <mergeCell ref="G104:I104"/>
    <mergeCell ref="A109:B109"/>
    <mergeCell ref="C109:E109"/>
    <mergeCell ref="G109:I109"/>
    <mergeCell ref="A110:B110"/>
    <mergeCell ref="C110:E110"/>
    <mergeCell ref="G110:I110"/>
    <mergeCell ref="A107:B107"/>
    <mergeCell ref="C107:E107"/>
    <mergeCell ref="G107:I107"/>
    <mergeCell ref="A108:B108"/>
    <mergeCell ref="C108:E108"/>
    <mergeCell ref="G108:I108"/>
    <mergeCell ref="A113:B113"/>
    <mergeCell ref="C113:E113"/>
    <mergeCell ref="G113:I113"/>
    <mergeCell ref="A114:B114"/>
    <mergeCell ref="C114:E114"/>
    <mergeCell ref="G114:I114"/>
    <mergeCell ref="A111:B111"/>
    <mergeCell ref="C111:E111"/>
    <mergeCell ref="G111:I111"/>
    <mergeCell ref="A112:B112"/>
    <mergeCell ref="C112:E112"/>
    <mergeCell ref="G112:I112"/>
    <mergeCell ref="A117:B117"/>
    <mergeCell ref="C117:E117"/>
    <mergeCell ref="G117:I117"/>
    <mergeCell ref="A118:B118"/>
    <mergeCell ref="C118:E118"/>
    <mergeCell ref="G118:I118"/>
    <mergeCell ref="A115:B115"/>
    <mergeCell ref="C115:E115"/>
    <mergeCell ref="G115:I115"/>
    <mergeCell ref="A116:B116"/>
    <mergeCell ref="C116:E116"/>
    <mergeCell ref="G116:I116"/>
    <mergeCell ref="A138:G138"/>
    <mergeCell ref="I138:N138"/>
    <mergeCell ref="A139:M139"/>
    <mergeCell ref="A140:M140"/>
    <mergeCell ref="A119:B119"/>
    <mergeCell ref="C119:E119"/>
    <mergeCell ref="G119:I119"/>
    <mergeCell ref="A120:K120"/>
    <mergeCell ref="A122:C122"/>
    <mergeCell ref="A123:G123"/>
    <mergeCell ref="I123:N12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6"/>
  <sheetViews>
    <sheetView workbookViewId="0">
      <selection activeCell="N33" sqref="N33"/>
    </sheetView>
  </sheetViews>
  <sheetFormatPr baseColWidth="10" defaultColWidth="9.1796875" defaultRowHeight="14.5" x14ac:dyDescent="0.35"/>
  <cols>
    <col min="1" max="1" width="44.1796875" style="1" customWidth="1"/>
    <col min="2" max="2" width="1.54296875" style="1" customWidth="1"/>
    <col min="3" max="3" width="5.1796875" style="1" customWidth="1"/>
    <col min="4" max="4" width="4.26953125" style="1" customWidth="1"/>
    <col min="5" max="5" width="6.81640625" style="1" customWidth="1"/>
    <col min="6" max="6" width="13.54296875" style="1" customWidth="1"/>
    <col min="7" max="7" width="2.26953125" style="1" customWidth="1"/>
    <col min="8" max="8" width="3" style="1" customWidth="1"/>
    <col min="9" max="9" width="5.26953125" style="1" customWidth="1"/>
    <col min="10" max="10" width="12.26953125" style="1" customWidth="1"/>
    <col min="11" max="11" width="9.1796875" style="1" customWidth="1"/>
    <col min="12" max="12" width="2.26953125" style="1" customWidth="1"/>
    <col min="13" max="13" width="3.81640625" style="1" customWidth="1"/>
    <col min="14" max="14" width="28.1796875" style="1" customWidth="1"/>
    <col min="15" max="15" width="0.7265625" style="1" customWidth="1"/>
    <col min="16" max="16384" width="9.1796875" style="1"/>
  </cols>
  <sheetData>
    <row r="1" spans="1:12" x14ac:dyDescent="0.35">
      <c r="A1" s="158" t="s">
        <v>134</v>
      </c>
      <c r="B1" s="158"/>
      <c r="C1" s="158"/>
      <c r="D1" s="158"/>
    </row>
    <row r="2" spans="1:12" x14ac:dyDescent="0.35">
      <c r="A2" s="159" t="s">
        <v>215</v>
      </c>
      <c r="B2" s="159"/>
      <c r="C2" s="159"/>
      <c r="D2" s="159"/>
    </row>
    <row r="3" spans="1:12" x14ac:dyDescent="0.35">
      <c r="A3" s="122" t="s">
        <v>130</v>
      </c>
      <c r="B3" s="122"/>
      <c r="C3" s="122"/>
      <c r="D3" s="122"/>
      <c r="E3" s="122"/>
      <c r="F3" s="122"/>
      <c r="G3" s="122"/>
      <c r="H3" s="122"/>
      <c r="I3" s="122"/>
      <c r="J3" s="122"/>
      <c r="K3" s="122"/>
      <c r="L3" s="122"/>
    </row>
    <row r="4" spans="1:12" ht="43.5" x14ac:dyDescent="0.35">
      <c r="A4" s="160" t="s">
        <v>136</v>
      </c>
      <c r="B4" s="161"/>
      <c r="C4" s="148" t="s">
        <v>3</v>
      </c>
      <c r="D4" s="149"/>
      <c r="E4" s="149"/>
      <c r="F4" s="2" t="s">
        <v>4</v>
      </c>
      <c r="G4" s="148" t="s">
        <v>5</v>
      </c>
      <c r="H4" s="149"/>
      <c r="I4" s="149"/>
      <c r="J4" s="2" t="s">
        <v>6</v>
      </c>
      <c r="K4" s="12" t="s">
        <v>7</v>
      </c>
    </row>
    <row r="5" spans="1:12" x14ac:dyDescent="0.35">
      <c r="A5" s="153" t="s">
        <v>8</v>
      </c>
      <c r="B5" s="154"/>
      <c r="C5" s="127">
        <v>80.246741</v>
      </c>
      <c r="D5" s="128"/>
      <c r="E5" s="128"/>
      <c r="F5" s="3">
        <v>79.291361949999995</v>
      </c>
      <c r="G5" s="127">
        <v>79.291361949999995</v>
      </c>
      <c r="H5" s="128"/>
      <c r="I5" s="128"/>
      <c r="J5" s="3">
        <v>68.024140329999994</v>
      </c>
      <c r="K5" s="13">
        <v>0.98809448161888602</v>
      </c>
    </row>
    <row r="6" spans="1:12" x14ac:dyDescent="0.35">
      <c r="A6" s="153" t="s">
        <v>9</v>
      </c>
      <c r="B6" s="154"/>
      <c r="C6" s="127">
        <v>18.732873000000001</v>
      </c>
      <c r="D6" s="128"/>
      <c r="E6" s="128"/>
      <c r="F6" s="3">
        <v>17.42160518</v>
      </c>
      <c r="G6" s="127">
        <v>17.420467630000001</v>
      </c>
      <c r="H6" s="128"/>
      <c r="I6" s="128"/>
      <c r="J6" s="3">
        <v>15.65089012</v>
      </c>
      <c r="K6" s="13">
        <v>0.92994105228813495</v>
      </c>
    </row>
    <row r="7" spans="1:12" x14ac:dyDescent="0.35">
      <c r="A7" s="153" t="s">
        <v>178</v>
      </c>
      <c r="B7" s="154"/>
      <c r="C7" s="127">
        <v>44.686180999999998</v>
      </c>
      <c r="D7" s="128"/>
      <c r="E7" s="128"/>
      <c r="F7" s="3">
        <v>40.027867239999999</v>
      </c>
      <c r="G7" s="127">
        <v>39.968821269999999</v>
      </c>
      <c r="H7" s="128"/>
      <c r="I7" s="128"/>
      <c r="J7" s="3">
        <v>35.606447590000002</v>
      </c>
      <c r="K7" s="13">
        <v>0.89443358943562501</v>
      </c>
    </row>
    <row r="8" spans="1:12" x14ac:dyDescent="0.35">
      <c r="A8" s="153" t="s">
        <v>10</v>
      </c>
      <c r="B8" s="154"/>
      <c r="C8" s="127">
        <v>776.84738500000003</v>
      </c>
      <c r="D8" s="128"/>
      <c r="E8" s="128"/>
      <c r="F8" s="3">
        <v>753.14691013000004</v>
      </c>
      <c r="G8" s="127">
        <v>753.13986012999999</v>
      </c>
      <c r="H8" s="128"/>
      <c r="I8" s="128"/>
      <c r="J8" s="3">
        <v>676.82408487999999</v>
      </c>
      <c r="K8" s="13">
        <v>0.96948239084308696</v>
      </c>
    </row>
    <row r="9" spans="1:12" x14ac:dyDescent="0.35">
      <c r="A9" s="153" t="s">
        <v>11</v>
      </c>
      <c r="B9" s="154"/>
      <c r="C9" s="127">
        <v>316.53599300000002</v>
      </c>
      <c r="D9" s="128"/>
      <c r="E9" s="128"/>
      <c r="F9" s="3">
        <v>288.4250237</v>
      </c>
      <c r="G9" s="127">
        <v>288.4250237</v>
      </c>
      <c r="H9" s="128"/>
      <c r="I9" s="128"/>
      <c r="J9" s="3">
        <v>245.9931287</v>
      </c>
      <c r="K9" s="13">
        <v>0.91119187099837995</v>
      </c>
    </row>
    <row r="10" spans="1:12" x14ac:dyDescent="0.35">
      <c r="A10" s="153" t="s">
        <v>12</v>
      </c>
      <c r="B10" s="154"/>
      <c r="C10" s="127">
        <v>218.719705</v>
      </c>
      <c r="D10" s="128"/>
      <c r="E10" s="128"/>
      <c r="F10" s="3">
        <v>192.52380048000001</v>
      </c>
      <c r="G10" s="127">
        <v>192.52380048000001</v>
      </c>
      <c r="H10" s="128"/>
      <c r="I10" s="128"/>
      <c r="J10" s="3">
        <v>172.34854401999999</v>
      </c>
      <c r="K10" s="13">
        <v>0.88023070660231495</v>
      </c>
    </row>
    <row r="11" spans="1:12" x14ac:dyDescent="0.35">
      <c r="A11" s="153" t="s">
        <v>13</v>
      </c>
      <c r="B11" s="154"/>
      <c r="C11" s="127">
        <v>154.23523700000001</v>
      </c>
      <c r="D11" s="128"/>
      <c r="E11" s="128"/>
      <c r="F11" s="3">
        <v>134.61801177999999</v>
      </c>
      <c r="G11" s="127">
        <v>134.20855441</v>
      </c>
      <c r="H11" s="128"/>
      <c r="I11" s="128"/>
      <c r="J11" s="3">
        <v>116.52145332000001</v>
      </c>
      <c r="K11" s="13">
        <v>0.87015494656386505</v>
      </c>
    </row>
    <row r="12" spans="1:12" x14ac:dyDescent="0.35">
      <c r="A12" s="153" t="s">
        <v>14</v>
      </c>
      <c r="B12" s="154"/>
      <c r="C12" s="127">
        <v>29.848524999999999</v>
      </c>
      <c r="D12" s="128"/>
      <c r="E12" s="128"/>
      <c r="F12" s="3">
        <v>29.39858388</v>
      </c>
      <c r="G12" s="127">
        <v>29.369618370000001</v>
      </c>
      <c r="H12" s="128"/>
      <c r="I12" s="128"/>
      <c r="J12" s="3">
        <v>25.690135649999998</v>
      </c>
      <c r="K12" s="13">
        <v>0.98395543397873098</v>
      </c>
    </row>
    <row r="13" spans="1:12" x14ac:dyDescent="0.35">
      <c r="A13" s="153" t="s">
        <v>15</v>
      </c>
      <c r="B13" s="154"/>
      <c r="C13" s="127">
        <v>46.676000000000002</v>
      </c>
      <c r="D13" s="128"/>
      <c r="E13" s="128"/>
      <c r="F13" s="3">
        <v>42.904304750000001</v>
      </c>
      <c r="G13" s="127">
        <v>42.904304750000001</v>
      </c>
      <c r="H13" s="128"/>
      <c r="I13" s="128"/>
      <c r="J13" s="3">
        <v>39.229852180000002</v>
      </c>
      <c r="K13" s="13">
        <v>0.91919412010455104</v>
      </c>
    </row>
    <row r="14" spans="1:12" x14ac:dyDescent="0.35">
      <c r="A14" s="153" t="s">
        <v>16</v>
      </c>
      <c r="B14" s="154"/>
      <c r="C14" s="127">
        <v>112.835097</v>
      </c>
      <c r="D14" s="128"/>
      <c r="E14" s="128"/>
      <c r="F14" s="3">
        <v>56.745626199999997</v>
      </c>
      <c r="G14" s="127">
        <v>56.745626199999997</v>
      </c>
      <c r="H14" s="128"/>
      <c r="I14" s="128"/>
      <c r="J14" s="3">
        <v>50.959127539999997</v>
      </c>
      <c r="K14" s="13">
        <v>0.50290758557153603</v>
      </c>
    </row>
    <row r="15" spans="1:12" x14ac:dyDescent="0.35">
      <c r="A15" s="153" t="s">
        <v>17</v>
      </c>
      <c r="B15" s="154"/>
      <c r="C15" s="127">
        <v>20.220108</v>
      </c>
      <c r="D15" s="128"/>
      <c r="E15" s="128"/>
      <c r="F15" s="3">
        <v>18.77264512</v>
      </c>
      <c r="G15" s="127">
        <v>18.438121299999999</v>
      </c>
      <c r="H15" s="128"/>
      <c r="I15" s="128"/>
      <c r="J15" s="3">
        <v>16.27859024</v>
      </c>
      <c r="K15" s="13">
        <v>0.91187056468738903</v>
      </c>
    </row>
    <row r="16" spans="1:12" x14ac:dyDescent="0.35">
      <c r="A16" s="153" t="s">
        <v>179</v>
      </c>
      <c r="B16" s="154"/>
      <c r="C16" s="127">
        <v>55.347954000000001</v>
      </c>
      <c r="D16" s="128"/>
      <c r="E16" s="128"/>
      <c r="F16" s="3">
        <v>52.529742239999997</v>
      </c>
      <c r="G16" s="127">
        <v>51.734223980000003</v>
      </c>
      <c r="H16" s="128"/>
      <c r="I16" s="128"/>
      <c r="J16" s="3">
        <v>35.92704612</v>
      </c>
      <c r="K16" s="13">
        <v>0.934708877946961</v>
      </c>
    </row>
    <row r="17" spans="1:11" x14ac:dyDescent="0.35">
      <c r="A17" s="153" t="s">
        <v>137</v>
      </c>
      <c r="B17" s="154"/>
      <c r="C17" s="127">
        <v>117.51212099999999</v>
      </c>
      <c r="D17" s="128"/>
      <c r="E17" s="128"/>
      <c r="F17" s="3">
        <v>109.29339238</v>
      </c>
      <c r="G17" s="127">
        <v>104.65021029</v>
      </c>
      <c r="H17" s="128"/>
      <c r="I17" s="128"/>
      <c r="J17" s="3">
        <v>99.126336719999998</v>
      </c>
      <c r="K17" s="13">
        <v>0.89054822089374097</v>
      </c>
    </row>
    <row r="18" spans="1:11" x14ac:dyDescent="0.35">
      <c r="A18" s="153" t="s">
        <v>19</v>
      </c>
      <c r="B18" s="154"/>
      <c r="C18" s="127">
        <v>33.591043999999997</v>
      </c>
      <c r="D18" s="128"/>
      <c r="E18" s="128"/>
      <c r="F18" s="3">
        <v>33.069033740000002</v>
      </c>
      <c r="G18" s="127">
        <v>32.999173740000003</v>
      </c>
      <c r="H18" s="128"/>
      <c r="I18" s="128"/>
      <c r="J18" s="3">
        <v>29.619901070000001</v>
      </c>
      <c r="K18" s="13">
        <v>0.98238011715265505</v>
      </c>
    </row>
    <row r="19" spans="1:11" x14ac:dyDescent="0.35">
      <c r="A19" s="153" t="s">
        <v>20</v>
      </c>
      <c r="B19" s="154"/>
      <c r="C19" s="127">
        <v>25.795000000000002</v>
      </c>
      <c r="D19" s="128"/>
      <c r="E19" s="128"/>
      <c r="F19" s="3">
        <v>25.381230240000001</v>
      </c>
      <c r="G19" s="127">
        <v>25.253131239999998</v>
      </c>
      <c r="H19" s="128"/>
      <c r="I19" s="128"/>
      <c r="J19" s="3">
        <v>19.602646270000001</v>
      </c>
      <c r="K19" s="13">
        <v>0.97899326381081597</v>
      </c>
    </row>
    <row r="20" spans="1:11" x14ac:dyDescent="0.35">
      <c r="A20" s="153" t="s">
        <v>21</v>
      </c>
      <c r="B20" s="154"/>
      <c r="C20" s="127">
        <v>22.046427999999999</v>
      </c>
      <c r="D20" s="128"/>
      <c r="E20" s="128"/>
      <c r="F20" s="3">
        <v>21.718522279999998</v>
      </c>
      <c r="G20" s="127">
        <v>21.718522279999998</v>
      </c>
      <c r="H20" s="128"/>
      <c r="I20" s="128"/>
      <c r="J20" s="3">
        <v>12.321174879999999</v>
      </c>
      <c r="K20" s="13">
        <v>0.98512658286412602</v>
      </c>
    </row>
    <row r="21" spans="1:11" x14ac:dyDescent="0.35">
      <c r="A21" s="153" t="s">
        <v>22</v>
      </c>
      <c r="B21" s="154"/>
      <c r="C21" s="127">
        <v>76.340047999999996</v>
      </c>
      <c r="D21" s="128"/>
      <c r="E21" s="128"/>
      <c r="F21" s="3">
        <v>68.221263660000005</v>
      </c>
      <c r="G21" s="127">
        <v>67.704001079999998</v>
      </c>
      <c r="H21" s="128"/>
      <c r="I21" s="128"/>
      <c r="J21" s="3">
        <v>55.922268819999999</v>
      </c>
      <c r="K21" s="13">
        <v>0.88687396528752505</v>
      </c>
    </row>
    <row r="22" spans="1:11" x14ac:dyDescent="0.35">
      <c r="A22" s="153" t="s">
        <v>23</v>
      </c>
      <c r="B22" s="154"/>
      <c r="C22" s="127">
        <v>133.84</v>
      </c>
      <c r="D22" s="128"/>
      <c r="E22" s="128"/>
      <c r="F22" s="3">
        <v>133.2520705</v>
      </c>
      <c r="G22" s="127">
        <v>132.54226417000001</v>
      </c>
      <c r="H22" s="128"/>
      <c r="I22" s="128"/>
      <c r="J22" s="3">
        <v>114.16465393999999</v>
      </c>
      <c r="K22" s="13">
        <v>0.990303826733413</v>
      </c>
    </row>
    <row r="23" spans="1:11" x14ac:dyDescent="0.35">
      <c r="A23" s="153" t="s">
        <v>24</v>
      </c>
      <c r="B23" s="154"/>
      <c r="C23" s="127">
        <v>131.490262</v>
      </c>
      <c r="D23" s="128"/>
      <c r="E23" s="128"/>
      <c r="F23" s="3">
        <v>131.03334034</v>
      </c>
      <c r="G23" s="127">
        <v>130.87602340000001</v>
      </c>
      <c r="H23" s="128"/>
      <c r="I23" s="128"/>
      <c r="J23" s="3">
        <v>118.28335733</v>
      </c>
      <c r="K23" s="13">
        <v>0.99532863810097205</v>
      </c>
    </row>
    <row r="24" spans="1:11" x14ac:dyDescent="0.35">
      <c r="A24" s="153" t="s">
        <v>180</v>
      </c>
      <c r="B24" s="154"/>
      <c r="C24" s="127">
        <v>14.890947000000001</v>
      </c>
      <c r="D24" s="128"/>
      <c r="E24" s="128"/>
      <c r="F24" s="3">
        <v>14.697161169999999</v>
      </c>
      <c r="G24" s="127">
        <v>14.694201169999999</v>
      </c>
      <c r="H24" s="128"/>
      <c r="I24" s="128"/>
      <c r="J24" s="3">
        <v>11.454317319999999</v>
      </c>
      <c r="K24" s="13">
        <v>0.98678755420995101</v>
      </c>
    </row>
    <row r="25" spans="1:11" x14ac:dyDescent="0.35">
      <c r="A25" s="153" t="s">
        <v>181</v>
      </c>
      <c r="B25" s="154"/>
      <c r="C25" s="127">
        <v>1467.6720829999999</v>
      </c>
      <c r="D25" s="128"/>
      <c r="E25" s="128"/>
      <c r="F25" s="3">
        <v>1462.1948490100001</v>
      </c>
      <c r="G25" s="127">
        <v>1462.1948490100001</v>
      </c>
      <c r="H25" s="128"/>
      <c r="I25" s="128"/>
      <c r="J25" s="3">
        <v>1295.12008836</v>
      </c>
      <c r="K25" s="13">
        <v>0.99626808055188698</v>
      </c>
    </row>
    <row r="26" spans="1:11" x14ac:dyDescent="0.35">
      <c r="A26" s="153" t="s">
        <v>31</v>
      </c>
      <c r="B26" s="154"/>
      <c r="C26" s="127">
        <v>294.27738900000003</v>
      </c>
      <c r="D26" s="128"/>
      <c r="E26" s="128"/>
      <c r="F26" s="3">
        <v>254.81723674</v>
      </c>
      <c r="G26" s="127">
        <v>252.58795180000001</v>
      </c>
      <c r="H26" s="128"/>
      <c r="I26" s="128"/>
      <c r="J26" s="3">
        <v>226.22254179000001</v>
      </c>
      <c r="K26" s="13">
        <v>0.85833285614750299</v>
      </c>
    </row>
    <row r="27" spans="1:11" x14ac:dyDescent="0.35">
      <c r="A27" s="153" t="s">
        <v>182</v>
      </c>
      <c r="B27" s="154"/>
      <c r="C27" s="127">
        <v>409.64836100000002</v>
      </c>
      <c r="D27" s="128"/>
      <c r="E27" s="128"/>
      <c r="F27" s="3">
        <v>399.13481655999999</v>
      </c>
      <c r="G27" s="127">
        <v>399.13481655999999</v>
      </c>
      <c r="H27" s="128"/>
      <c r="I27" s="128"/>
      <c r="J27" s="3">
        <v>371.51337287000001</v>
      </c>
      <c r="K27" s="13">
        <v>0.97433519710823402</v>
      </c>
    </row>
    <row r="28" spans="1:11" x14ac:dyDescent="0.35">
      <c r="A28" s="153" t="s">
        <v>183</v>
      </c>
      <c r="B28" s="154"/>
      <c r="C28" s="127">
        <v>35.741759999999999</v>
      </c>
      <c r="D28" s="128"/>
      <c r="E28" s="128"/>
      <c r="F28" s="3">
        <v>34.255631610000002</v>
      </c>
      <c r="G28" s="127">
        <v>34.237794299999997</v>
      </c>
      <c r="H28" s="128"/>
      <c r="I28" s="128"/>
      <c r="J28" s="3">
        <v>29.559974830000002</v>
      </c>
      <c r="K28" s="13">
        <v>0.95792133067873497</v>
      </c>
    </row>
    <row r="29" spans="1:11" x14ac:dyDescent="0.35">
      <c r="A29" s="153" t="s">
        <v>184</v>
      </c>
      <c r="B29" s="154"/>
      <c r="C29" s="127">
        <v>800.06987400000003</v>
      </c>
      <c r="D29" s="128"/>
      <c r="E29" s="128"/>
      <c r="F29" s="3">
        <v>720.84234655</v>
      </c>
      <c r="G29" s="127">
        <v>716.65763781999999</v>
      </c>
      <c r="H29" s="128"/>
      <c r="I29" s="128"/>
      <c r="J29" s="3">
        <v>575.63771458999997</v>
      </c>
      <c r="K29" s="13">
        <v>0.89574381077120802</v>
      </c>
    </row>
    <row r="30" spans="1:11" x14ac:dyDescent="0.35">
      <c r="A30" s="153" t="s">
        <v>185</v>
      </c>
      <c r="B30" s="154"/>
      <c r="C30" s="127">
        <v>1192.6206560000001</v>
      </c>
      <c r="D30" s="128"/>
      <c r="E30" s="128"/>
      <c r="F30" s="3">
        <v>1154.3723212899999</v>
      </c>
      <c r="G30" s="127">
        <v>1125.9616513399999</v>
      </c>
      <c r="H30" s="128"/>
      <c r="I30" s="128"/>
      <c r="J30" s="3">
        <v>1011.40576561</v>
      </c>
      <c r="K30" s="13">
        <v>0.94410711878530496</v>
      </c>
    </row>
    <row r="31" spans="1:11" x14ac:dyDescent="0.35">
      <c r="A31" s="153" t="s">
        <v>36</v>
      </c>
      <c r="B31" s="154"/>
      <c r="C31" s="127">
        <v>2627.6252559999998</v>
      </c>
      <c r="D31" s="128"/>
      <c r="E31" s="128"/>
      <c r="F31" s="3">
        <v>2395.6448956300001</v>
      </c>
      <c r="G31" s="127">
        <v>2366.7518398399998</v>
      </c>
      <c r="H31" s="128"/>
      <c r="I31" s="128"/>
      <c r="J31" s="3">
        <v>1851.42634383</v>
      </c>
      <c r="K31" s="13">
        <v>0.90071894172720601</v>
      </c>
    </row>
    <row r="32" spans="1:11" x14ac:dyDescent="0.35">
      <c r="A32" s="153" t="s">
        <v>37</v>
      </c>
      <c r="B32" s="154"/>
      <c r="C32" s="127">
        <v>8480.4967710000001</v>
      </c>
      <c r="D32" s="128"/>
      <c r="E32" s="128"/>
      <c r="F32" s="3">
        <v>8425.2048590100003</v>
      </c>
      <c r="G32" s="127">
        <v>8397.8563259799994</v>
      </c>
      <c r="H32" s="128"/>
      <c r="I32" s="128"/>
      <c r="J32" s="3">
        <v>7861.5340250899999</v>
      </c>
      <c r="K32" s="13">
        <v>0.99025523536515003</v>
      </c>
    </row>
    <row r="33" spans="1:11" x14ac:dyDescent="0.35">
      <c r="A33" s="153" t="s">
        <v>38</v>
      </c>
      <c r="B33" s="154"/>
      <c r="C33" s="127">
        <v>340.05102799999997</v>
      </c>
      <c r="D33" s="128"/>
      <c r="E33" s="128"/>
      <c r="F33" s="3">
        <v>319.37037247000001</v>
      </c>
      <c r="G33" s="127">
        <v>318.07929453999998</v>
      </c>
      <c r="H33" s="128"/>
      <c r="I33" s="128"/>
      <c r="J33" s="3">
        <v>286.75778305</v>
      </c>
      <c r="K33" s="13">
        <v>0.93538695180771503</v>
      </c>
    </row>
    <row r="34" spans="1:11" x14ac:dyDescent="0.35">
      <c r="A34" s="153" t="s">
        <v>39</v>
      </c>
      <c r="B34" s="154"/>
      <c r="C34" s="127">
        <v>464.37250399999999</v>
      </c>
      <c r="D34" s="128"/>
      <c r="E34" s="128"/>
      <c r="F34" s="3">
        <v>450.84941853999999</v>
      </c>
      <c r="G34" s="127">
        <v>450.84941853999999</v>
      </c>
      <c r="H34" s="128"/>
      <c r="I34" s="128"/>
      <c r="J34" s="3">
        <v>401.54166247000001</v>
      </c>
      <c r="K34" s="13">
        <v>0.97087879806940502</v>
      </c>
    </row>
    <row r="35" spans="1:11" x14ac:dyDescent="0.35">
      <c r="A35" s="153" t="s">
        <v>40</v>
      </c>
      <c r="B35" s="154"/>
      <c r="C35" s="127">
        <v>97.576999999999998</v>
      </c>
      <c r="D35" s="128"/>
      <c r="E35" s="128"/>
      <c r="F35" s="3">
        <v>97.262837360000006</v>
      </c>
      <c r="G35" s="127">
        <v>96.862491669999997</v>
      </c>
      <c r="H35" s="128"/>
      <c r="I35" s="128"/>
      <c r="J35" s="3">
        <v>87.207768860000002</v>
      </c>
      <c r="K35" s="13">
        <v>0.99267749233938396</v>
      </c>
    </row>
    <row r="36" spans="1:11" x14ac:dyDescent="0.35">
      <c r="A36" s="153" t="s">
        <v>41</v>
      </c>
      <c r="B36" s="154"/>
      <c r="C36" s="127">
        <v>35.729557999999997</v>
      </c>
      <c r="D36" s="128"/>
      <c r="E36" s="128"/>
      <c r="F36" s="3">
        <v>33.41325149</v>
      </c>
      <c r="G36" s="127">
        <v>33.41325149</v>
      </c>
      <c r="H36" s="128"/>
      <c r="I36" s="128"/>
      <c r="J36" s="3">
        <v>30.38594427</v>
      </c>
      <c r="K36" s="13">
        <v>0.93517114009638702</v>
      </c>
    </row>
    <row r="37" spans="1:11" x14ac:dyDescent="0.35">
      <c r="A37" s="153" t="s">
        <v>186</v>
      </c>
      <c r="B37" s="154"/>
      <c r="C37" s="127">
        <v>44.630139</v>
      </c>
      <c r="D37" s="128"/>
      <c r="E37" s="128"/>
      <c r="F37" s="3">
        <v>43.806812989999997</v>
      </c>
      <c r="G37" s="127">
        <v>43.806812989999997</v>
      </c>
      <c r="H37" s="128"/>
      <c r="I37" s="128"/>
      <c r="J37" s="3">
        <v>40.353489080000003</v>
      </c>
      <c r="K37" s="13">
        <v>0.98155224186059598</v>
      </c>
    </row>
    <row r="38" spans="1:11" x14ac:dyDescent="0.35">
      <c r="A38" s="153" t="s">
        <v>187</v>
      </c>
      <c r="B38" s="154"/>
      <c r="C38" s="127">
        <v>335.64522199999999</v>
      </c>
      <c r="D38" s="128"/>
      <c r="E38" s="128"/>
      <c r="F38" s="3">
        <v>237.70030009999999</v>
      </c>
      <c r="G38" s="127">
        <v>235.70518883</v>
      </c>
      <c r="H38" s="128"/>
      <c r="I38" s="128"/>
      <c r="J38" s="3">
        <v>186.84391410000001</v>
      </c>
      <c r="K38" s="13">
        <v>0.70224502951512302</v>
      </c>
    </row>
    <row r="39" spans="1:11" x14ac:dyDescent="0.35">
      <c r="A39" s="153" t="s">
        <v>188</v>
      </c>
      <c r="B39" s="154"/>
      <c r="C39" s="127">
        <v>51.178922999999998</v>
      </c>
      <c r="D39" s="128"/>
      <c r="E39" s="128"/>
      <c r="F39" s="3">
        <v>41.541335889999999</v>
      </c>
      <c r="G39" s="127">
        <v>37.879241639999996</v>
      </c>
      <c r="H39" s="128"/>
      <c r="I39" s="128"/>
      <c r="J39" s="3">
        <v>34.83084333</v>
      </c>
      <c r="K39" s="13">
        <v>0.74013362180364795</v>
      </c>
    </row>
    <row r="40" spans="1:11" x14ac:dyDescent="0.35">
      <c r="A40" s="153" t="s">
        <v>44</v>
      </c>
      <c r="B40" s="154"/>
      <c r="C40" s="127">
        <v>33.442</v>
      </c>
      <c r="D40" s="128"/>
      <c r="E40" s="128"/>
      <c r="F40" s="3">
        <v>32.020520759999997</v>
      </c>
      <c r="G40" s="127">
        <v>32.020520759999997</v>
      </c>
      <c r="H40" s="128"/>
      <c r="I40" s="128"/>
      <c r="J40" s="3">
        <v>28.12985853</v>
      </c>
      <c r="K40" s="13">
        <v>0.95749419173494399</v>
      </c>
    </row>
    <row r="41" spans="1:11" x14ac:dyDescent="0.35">
      <c r="A41" s="153" t="s">
        <v>45</v>
      </c>
      <c r="B41" s="154"/>
      <c r="C41" s="127">
        <v>1942.9232460000001</v>
      </c>
      <c r="D41" s="128"/>
      <c r="E41" s="128"/>
      <c r="F41" s="3">
        <v>1888.7739721099999</v>
      </c>
      <c r="G41" s="127">
        <v>1888.7739721099999</v>
      </c>
      <c r="H41" s="128"/>
      <c r="I41" s="128"/>
      <c r="J41" s="3">
        <v>1809.7010876100001</v>
      </c>
      <c r="K41" s="13">
        <v>0.97212999844359205</v>
      </c>
    </row>
    <row r="42" spans="1:11" x14ac:dyDescent="0.35">
      <c r="A42" s="153" t="s">
        <v>189</v>
      </c>
      <c r="B42" s="154"/>
      <c r="C42" s="127">
        <v>160.301424</v>
      </c>
      <c r="D42" s="128"/>
      <c r="E42" s="128"/>
      <c r="F42" s="3">
        <v>134.33294859</v>
      </c>
      <c r="G42" s="127">
        <v>132.80232469000001</v>
      </c>
      <c r="H42" s="128"/>
      <c r="I42" s="128"/>
      <c r="J42" s="3">
        <v>113.99192742</v>
      </c>
      <c r="K42" s="13">
        <v>0.82845380518890499</v>
      </c>
    </row>
    <row r="43" spans="1:11" x14ac:dyDescent="0.35">
      <c r="A43" s="153" t="s">
        <v>190</v>
      </c>
      <c r="B43" s="154"/>
      <c r="C43" s="127">
        <v>156.58291</v>
      </c>
      <c r="D43" s="128"/>
      <c r="E43" s="128"/>
      <c r="F43" s="3">
        <v>139.32073338999999</v>
      </c>
      <c r="G43" s="127">
        <v>138.81266486999999</v>
      </c>
      <c r="H43" s="128"/>
      <c r="I43" s="128"/>
      <c r="J43" s="3">
        <v>113.32716623</v>
      </c>
      <c r="K43" s="13">
        <v>0.88651223093248199</v>
      </c>
    </row>
    <row r="44" spans="1:11" x14ac:dyDescent="0.35">
      <c r="A44" s="153" t="s">
        <v>48</v>
      </c>
      <c r="B44" s="154"/>
      <c r="C44" s="127">
        <v>6.9721679999999999</v>
      </c>
      <c r="D44" s="128"/>
      <c r="E44" s="128"/>
      <c r="F44" s="3">
        <v>6.9570381899999996</v>
      </c>
      <c r="G44" s="127">
        <v>6.9568086200000003</v>
      </c>
      <c r="H44" s="128"/>
      <c r="I44" s="128"/>
      <c r="J44" s="3">
        <v>6.1135307299999999</v>
      </c>
      <c r="K44" s="13">
        <v>0.99779704390370405</v>
      </c>
    </row>
    <row r="45" spans="1:11" x14ac:dyDescent="0.35">
      <c r="A45" s="153" t="s">
        <v>191</v>
      </c>
      <c r="B45" s="154"/>
      <c r="C45" s="127">
        <v>405.78637400000002</v>
      </c>
      <c r="D45" s="128"/>
      <c r="E45" s="128"/>
      <c r="F45" s="3">
        <v>377.07123063</v>
      </c>
      <c r="G45" s="127">
        <v>375.76567545</v>
      </c>
      <c r="H45" s="128"/>
      <c r="I45" s="128"/>
      <c r="J45" s="3">
        <v>324.96795577</v>
      </c>
      <c r="K45" s="13">
        <v>0.92601846569150703</v>
      </c>
    </row>
    <row r="46" spans="1:11" x14ac:dyDescent="0.35">
      <c r="A46" s="153" t="s">
        <v>50</v>
      </c>
      <c r="B46" s="154"/>
      <c r="C46" s="127">
        <v>2365.2071620000002</v>
      </c>
      <c r="D46" s="128"/>
      <c r="E46" s="128"/>
      <c r="F46" s="3">
        <v>2325.89523362</v>
      </c>
      <c r="G46" s="127">
        <v>2324.8010038100001</v>
      </c>
      <c r="H46" s="128"/>
      <c r="I46" s="128"/>
      <c r="J46" s="3">
        <v>2089.10760342</v>
      </c>
      <c r="K46" s="13">
        <v>0.98291644011603896</v>
      </c>
    </row>
    <row r="47" spans="1:11" x14ac:dyDescent="0.35">
      <c r="A47" s="153" t="s">
        <v>192</v>
      </c>
      <c r="B47" s="154"/>
      <c r="C47" s="127">
        <v>11695.405981</v>
      </c>
      <c r="D47" s="128"/>
      <c r="E47" s="128"/>
      <c r="F47" s="3">
        <v>11549.18197949</v>
      </c>
      <c r="G47" s="127">
        <v>11546.67619731</v>
      </c>
      <c r="H47" s="128"/>
      <c r="I47" s="128"/>
      <c r="J47" s="3">
        <v>10136.888956119999</v>
      </c>
      <c r="K47" s="13">
        <v>0.98728305935410698</v>
      </c>
    </row>
    <row r="48" spans="1:11" x14ac:dyDescent="0.35">
      <c r="A48" s="153" t="s">
        <v>55</v>
      </c>
      <c r="B48" s="154"/>
      <c r="C48" s="127">
        <v>834.58212700000001</v>
      </c>
      <c r="D48" s="128"/>
      <c r="E48" s="128"/>
      <c r="F48" s="3">
        <v>763.37056574999997</v>
      </c>
      <c r="G48" s="127">
        <v>759.75083486999995</v>
      </c>
      <c r="H48" s="128"/>
      <c r="I48" s="128"/>
      <c r="J48" s="3">
        <v>704.75388782000005</v>
      </c>
      <c r="K48" s="13">
        <v>0.91033681442593395</v>
      </c>
    </row>
    <row r="49" spans="1:11" x14ac:dyDescent="0.35">
      <c r="A49" s="153" t="s">
        <v>193</v>
      </c>
      <c r="B49" s="154"/>
      <c r="C49" s="127">
        <v>720.97950500000002</v>
      </c>
      <c r="D49" s="128"/>
      <c r="E49" s="128"/>
      <c r="F49" s="3">
        <v>478.26162855000001</v>
      </c>
      <c r="G49" s="127">
        <v>477.98806734999999</v>
      </c>
      <c r="H49" s="128"/>
      <c r="I49" s="128"/>
      <c r="J49" s="3">
        <v>346.55758446999999</v>
      </c>
      <c r="K49" s="13">
        <v>0.66297039518481204</v>
      </c>
    </row>
    <row r="50" spans="1:11" x14ac:dyDescent="0.35">
      <c r="A50" s="153" t="s">
        <v>194</v>
      </c>
      <c r="B50" s="154"/>
      <c r="C50" s="127">
        <v>48.585059000000001</v>
      </c>
      <c r="D50" s="128"/>
      <c r="E50" s="128"/>
      <c r="F50" s="3">
        <v>47.591099659999998</v>
      </c>
      <c r="G50" s="127">
        <v>47.591099659999998</v>
      </c>
      <c r="H50" s="128"/>
      <c r="I50" s="128"/>
      <c r="J50" s="3">
        <v>43.000585010000002</v>
      </c>
      <c r="K50" s="13">
        <v>0.97954187232745804</v>
      </c>
    </row>
    <row r="51" spans="1:11" x14ac:dyDescent="0.35">
      <c r="A51" s="153" t="s">
        <v>58</v>
      </c>
      <c r="B51" s="154"/>
      <c r="C51" s="127">
        <v>321.79089900000002</v>
      </c>
      <c r="D51" s="128"/>
      <c r="E51" s="128"/>
      <c r="F51" s="3">
        <v>224.77894190000001</v>
      </c>
      <c r="G51" s="127">
        <v>224.77894190000001</v>
      </c>
      <c r="H51" s="128"/>
      <c r="I51" s="128"/>
      <c r="J51" s="3">
        <v>211.82593729999999</v>
      </c>
      <c r="K51" s="13">
        <v>0.69852485759704497</v>
      </c>
    </row>
    <row r="52" spans="1:11" x14ac:dyDescent="0.35">
      <c r="A52" s="153" t="s">
        <v>59</v>
      </c>
      <c r="B52" s="154"/>
      <c r="C52" s="127">
        <v>468.10574400000002</v>
      </c>
      <c r="D52" s="128"/>
      <c r="E52" s="128"/>
      <c r="F52" s="3">
        <v>371.71528719999998</v>
      </c>
      <c r="G52" s="127">
        <v>371.71528719999998</v>
      </c>
      <c r="H52" s="128"/>
      <c r="I52" s="128"/>
      <c r="J52" s="3">
        <v>361.04688221999999</v>
      </c>
      <c r="K52" s="13">
        <v>0.79408401192359701</v>
      </c>
    </row>
    <row r="53" spans="1:11" x14ac:dyDescent="0.35">
      <c r="A53" s="153" t="s">
        <v>195</v>
      </c>
      <c r="B53" s="154"/>
      <c r="C53" s="127">
        <v>171.46066200000001</v>
      </c>
      <c r="D53" s="128"/>
      <c r="E53" s="128"/>
      <c r="F53" s="3">
        <v>160.76250297999999</v>
      </c>
      <c r="G53" s="127">
        <v>160.42825397999999</v>
      </c>
      <c r="H53" s="128"/>
      <c r="I53" s="128"/>
      <c r="J53" s="3">
        <v>138.34293668000001</v>
      </c>
      <c r="K53" s="13">
        <v>0.93565633136305104</v>
      </c>
    </row>
    <row r="54" spans="1:11" x14ac:dyDescent="0.35">
      <c r="A54" s="153" t="s">
        <v>61</v>
      </c>
      <c r="B54" s="154"/>
      <c r="C54" s="127">
        <v>14.496176</v>
      </c>
      <c r="D54" s="128"/>
      <c r="E54" s="128"/>
      <c r="F54" s="3">
        <v>11.21698729</v>
      </c>
      <c r="G54" s="127">
        <v>11.085690140000001</v>
      </c>
      <c r="H54" s="128"/>
      <c r="I54" s="128"/>
      <c r="J54" s="3">
        <v>9.0161792999999992</v>
      </c>
      <c r="K54" s="13">
        <v>0.76473203277885105</v>
      </c>
    </row>
    <row r="55" spans="1:11" x14ac:dyDescent="0.35">
      <c r="A55" s="153" t="s">
        <v>62</v>
      </c>
      <c r="B55" s="154"/>
      <c r="C55" s="127">
        <v>11.878</v>
      </c>
      <c r="D55" s="128"/>
      <c r="E55" s="128"/>
      <c r="F55" s="3">
        <v>11.754644239999999</v>
      </c>
      <c r="G55" s="127">
        <v>11.753382050000001</v>
      </c>
      <c r="H55" s="128"/>
      <c r="I55" s="128"/>
      <c r="J55" s="3">
        <v>10.655549219999999</v>
      </c>
      <c r="K55" s="13">
        <v>0.98950850732446605</v>
      </c>
    </row>
    <row r="56" spans="1:11" x14ac:dyDescent="0.35">
      <c r="A56" s="153" t="s">
        <v>63</v>
      </c>
      <c r="B56" s="154"/>
      <c r="C56" s="127">
        <v>232.07731799999999</v>
      </c>
      <c r="D56" s="128"/>
      <c r="E56" s="128"/>
      <c r="F56" s="3">
        <v>219.0160649</v>
      </c>
      <c r="G56" s="127">
        <v>213.20103409999999</v>
      </c>
      <c r="H56" s="128"/>
      <c r="I56" s="128"/>
      <c r="J56" s="3">
        <v>183.98014922999999</v>
      </c>
      <c r="K56" s="13">
        <v>0.91866381401391395</v>
      </c>
    </row>
    <row r="57" spans="1:11" x14ac:dyDescent="0.35">
      <c r="A57" s="153" t="s">
        <v>69</v>
      </c>
      <c r="B57" s="154"/>
      <c r="C57" s="127">
        <v>2750.2120639999998</v>
      </c>
      <c r="D57" s="128"/>
      <c r="E57" s="128"/>
      <c r="F57" s="3">
        <v>2526.9633011199999</v>
      </c>
      <c r="G57" s="127">
        <v>2523.9667512199999</v>
      </c>
      <c r="H57" s="128"/>
      <c r="I57" s="128"/>
      <c r="J57" s="3">
        <v>2398.13561609</v>
      </c>
      <c r="K57" s="13">
        <v>0.91773532094432797</v>
      </c>
    </row>
    <row r="58" spans="1:11" x14ac:dyDescent="0.35">
      <c r="A58" s="153" t="s">
        <v>198</v>
      </c>
      <c r="B58" s="154"/>
      <c r="C58" s="127">
        <v>27076.189809</v>
      </c>
      <c r="D58" s="128"/>
      <c r="E58" s="128"/>
      <c r="F58" s="3">
        <v>25516.062484940001</v>
      </c>
      <c r="G58" s="127">
        <v>25498.9820034</v>
      </c>
      <c r="H58" s="128"/>
      <c r="I58" s="128"/>
      <c r="J58" s="3">
        <v>22899.501512449999</v>
      </c>
      <c r="K58" s="13">
        <v>0.94174927060543201</v>
      </c>
    </row>
    <row r="59" spans="1:11" x14ac:dyDescent="0.35">
      <c r="A59" s="153" t="s">
        <v>70</v>
      </c>
      <c r="B59" s="154"/>
      <c r="C59" s="127">
        <v>22659.794065999999</v>
      </c>
      <c r="D59" s="128"/>
      <c r="E59" s="128"/>
      <c r="F59" s="3">
        <v>21602.277552079999</v>
      </c>
      <c r="G59" s="127">
        <v>21529.839796550001</v>
      </c>
      <c r="H59" s="128"/>
      <c r="I59" s="128"/>
      <c r="J59" s="3">
        <v>21526.120588450001</v>
      </c>
      <c r="K59" s="13">
        <v>0.95013395681536905</v>
      </c>
    </row>
    <row r="60" spans="1:11" x14ac:dyDescent="0.35">
      <c r="A60" s="153" t="s">
        <v>71</v>
      </c>
      <c r="B60" s="154"/>
      <c r="C60" s="127">
        <v>12242.861115</v>
      </c>
      <c r="D60" s="128"/>
      <c r="E60" s="128"/>
      <c r="F60" s="3">
        <v>9904.9676176899993</v>
      </c>
      <c r="G60" s="127">
        <v>9904.9676176899993</v>
      </c>
      <c r="H60" s="128"/>
      <c r="I60" s="128"/>
      <c r="J60" s="3">
        <v>8430.1693907999997</v>
      </c>
      <c r="K60" s="13">
        <v>0.80904026637649196</v>
      </c>
    </row>
    <row r="61" spans="1:11" x14ac:dyDescent="0.35">
      <c r="A61" s="153" t="s">
        <v>216</v>
      </c>
      <c r="B61" s="154"/>
      <c r="C61" s="127">
        <v>1457.9188469999999</v>
      </c>
      <c r="D61" s="128"/>
      <c r="E61" s="128"/>
      <c r="F61" s="3">
        <v>936.10934363000001</v>
      </c>
      <c r="G61" s="127">
        <v>917.01859131000003</v>
      </c>
      <c r="H61" s="128"/>
      <c r="I61" s="128"/>
      <c r="J61" s="3">
        <v>675.34082506000004</v>
      </c>
      <c r="K61" s="13">
        <v>0.62899151979342005</v>
      </c>
    </row>
    <row r="62" spans="1:11" x14ac:dyDescent="0.35">
      <c r="A62" s="153" t="s">
        <v>160</v>
      </c>
      <c r="B62" s="154"/>
      <c r="C62" s="127">
        <v>49.071221000000001</v>
      </c>
      <c r="D62" s="128"/>
      <c r="E62" s="128"/>
      <c r="F62" s="3">
        <v>39.609078609999997</v>
      </c>
      <c r="G62" s="127">
        <v>34.94182541</v>
      </c>
      <c r="H62" s="128"/>
      <c r="I62" s="128"/>
      <c r="J62" s="3">
        <v>30.984955840000001</v>
      </c>
      <c r="K62" s="13">
        <v>0.71206350072275604</v>
      </c>
    </row>
    <row r="63" spans="1:11" x14ac:dyDescent="0.35">
      <c r="A63" s="153" t="s">
        <v>73</v>
      </c>
      <c r="B63" s="154"/>
      <c r="C63" s="127">
        <v>380.25558999999998</v>
      </c>
      <c r="D63" s="128"/>
      <c r="E63" s="128"/>
      <c r="F63" s="3">
        <v>372.10247595999999</v>
      </c>
      <c r="G63" s="127">
        <v>370.40936942000002</v>
      </c>
      <c r="H63" s="128"/>
      <c r="I63" s="128"/>
      <c r="J63" s="3">
        <v>330.47626334</v>
      </c>
      <c r="K63" s="13">
        <v>0.97410630944307797</v>
      </c>
    </row>
    <row r="64" spans="1:11" x14ac:dyDescent="0.35">
      <c r="A64" s="153" t="s">
        <v>74</v>
      </c>
      <c r="B64" s="154"/>
      <c r="C64" s="127">
        <v>186.71899999999999</v>
      </c>
      <c r="D64" s="128"/>
      <c r="E64" s="128"/>
      <c r="F64" s="3">
        <v>183.13676784</v>
      </c>
      <c r="G64" s="127">
        <v>183.13676784</v>
      </c>
      <c r="H64" s="128"/>
      <c r="I64" s="128"/>
      <c r="J64" s="3">
        <v>162.00000790000001</v>
      </c>
      <c r="K64" s="13">
        <v>0.98081484926547402</v>
      </c>
    </row>
    <row r="65" spans="1:11" x14ac:dyDescent="0.35">
      <c r="A65" s="153" t="s">
        <v>78</v>
      </c>
      <c r="B65" s="154"/>
      <c r="C65" s="127">
        <v>339.07385099999999</v>
      </c>
      <c r="D65" s="128"/>
      <c r="E65" s="128"/>
      <c r="F65" s="3">
        <v>328.91989873</v>
      </c>
      <c r="G65" s="127">
        <v>326.48179513000002</v>
      </c>
      <c r="H65" s="128"/>
      <c r="I65" s="128"/>
      <c r="J65" s="3">
        <v>268.55157248</v>
      </c>
      <c r="K65" s="13">
        <v>0.96286338261454496</v>
      </c>
    </row>
    <row r="66" spans="1:11" x14ac:dyDescent="0.35">
      <c r="A66" s="153" t="s">
        <v>199</v>
      </c>
      <c r="B66" s="154"/>
      <c r="C66" s="127">
        <v>315.249821</v>
      </c>
      <c r="D66" s="128"/>
      <c r="E66" s="128"/>
      <c r="F66" s="3">
        <v>271.84501568000002</v>
      </c>
      <c r="G66" s="127">
        <v>260.73111023000001</v>
      </c>
      <c r="H66" s="128"/>
      <c r="I66" s="128"/>
      <c r="J66" s="3">
        <v>183.33797307</v>
      </c>
      <c r="K66" s="13">
        <v>0.82706188191618402</v>
      </c>
    </row>
    <row r="67" spans="1:11" x14ac:dyDescent="0.35">
      <c r="A67" s="153" t="s">
        <v>200</v>
      </c>
      <c r="B67" s="154"/>
      <c r="C67" s="127">
        <v>42.062666</v>
      </c>
      <c r="D67" s="128"/>
      <c r="E67" s="128"/>
      <c r="F67" s="3">
        <v>37.772417279999999</v>
      </c>
      <c r="G67" s="127">
        <v>35.895036840000003</v>
      </c>
      <c r="H67" s="128"/>
      <c r="I67" s="128"/>
      <c r="J67" s="3">
        <v>28.232840729999999</v>
      </c>
      <c r="K67" s="13">
        <v>0.85337046491537205</v>
      </c>
    </row>
    <row r="68" spans="1:11" x14ac:dyDescent="0.35">
      <c r="A68" s="153" t="s">
        <v>81</v>
      </c>
      <c r="B68" s="154"/>
      <c r="C68" s="127">
        <v>2803.7543310000001</v>
      </c>
      <c r="D68" s="128"/>
      <c r="E68" s="128"/>
      <c r="F68" s="3">
        <v>2689.22237197</v>
      </c>
      <c r="G68" s="127">
        <v>2683.2487271300001</v>
      </c>
      <c r="H68" s="128"/>
      <c r="I68" s="128"/>
      <c r="J68" s="3">
        <v>2292.74030653</v>
      </c>
      <c r="K68" s="13">
        <v>0.95701991342907</v>
      </c>
    </row>
    <row r="69" spans="1:11" x14ac:dyDescent="0.35">
      <c r="A69" s="153" t="s">
        <v>82</v>
      </c>
      <c r="B69" s="154"/>
      <c r="C69" s="127">
        <v>1845.7107900000001</v>
      </c>
      <c r="D69" s="128"/>
      <c r="E69" s="128"/>
      <c r="F69" s="3">
        <v>1798.0026731800001</v>
      </c>
      <c r="G69" s="127">
        <v>1782.9251853200001</v>
      </c>
      <c r="H69" s="128"/>
      <c r="I69" s="128"/>
      <c r="J69" s="3">
        <v>1577.1765281200001</v>
      </c>
      <c r="K69" s="13">
        <v>0.96598296709312703</v>
      </c>
    </row>
    <row r="70" spans="1:11" x14ac:dyDescent="0.35">
      <c r="A70" s="153" t="s">
        <v>84</v>
      </c>
      <c r="B70" s="154"/>
      <c r="C70" s="127">
        <v>1916.6352870000001</v>
      </c>
      <c r="D70" s="128"/>
      <c r="E70" s="128"/>
      <c r="F70" s="3">
        <v>1839.6020278599999</v>
      </c>
      <c r="G70" s="127">
        <v>1839.6020278599999</v>
      </c>
      <c r="H70" s="128"/>
      <c r="I70" s="128"/>
      <c r="J70" s="3">
        <v>1601.71717427</v>
      </c>
      <c r="K70" s="13">
        <v>0.959808076339565</v>
      </c>
    </row>
    <row r="71" spans="1:11" x14ac:dyDescent="0.35">
      <c r="A71" s="153" t="s">
        <v>85</v>
      </c>
      <c r="B71" s="154"/>
      <c r="C71" s="127">
        <v>1100.895266</v>
      </c>
      <c r="D71" s="128"/>
      <c r="E71" s="128"/>
      <c r="F71" s="3">
        <v>1081.19675082</v>
      </c>
      <c r="G71" s="127">
        <v>1072.5635699300001</v>
      </c>
      <c r="H71" s="128"/>
      <c r="I71" s="128"/>
      <c r="J71" s="3">
        <v>967.22032105000005</v>
      </c>
      <c r="K71" s="13">
        <v>0.97426485793426998</v>
      </c>
    </row>
    <row r="72" spans="1:11" x14ac:dyDescent="0.35">
      <c r="A72" s="153" t="s">
        <v>86</v>
      </c>
      <c r="B72" s="154"/>
      <c r="C72" s="127">
        <v>2034.9581949999999</v>
      </c>
      <c r="D72" s="128"/>
      <c r="E72" s="128"/>
      <c r="F72" s="3">
        <v>1962.26308159</v>
      </c>
      <c r="G72" s="127">
        <v>1943.05963643</v>
      </c>
      <c r="H72" s="128"/>
      <c r="I72" s="128"/>
      <c r="J72" s="3">
        <v>1566.6648514799999</v>
      </c>
      <c r="K72" s="13">
        <v>0.95484007543948601</v>
      </c>
    </row>
    <row r="73" spans="1:11" x14ac:dyDescent="0.35">
      <c r="A73" s="153" t="s">
        <v>87</v>
      </c>
      <c r="B73" s="154"/>
      <c r="C73" s="127">
        <v>146.660079</v>
      </c>
      <c r="D73" s="128"/>
      <c r="E73" s="128"/>
      <c r="F73" s="3">
        <v>134.20606950999999</v>
      </c>
      <c r="G73" s="127">
        <v>133.02564706999999</v>
      </c>
      <c r="H73" s="128"/>
      <c r="I73" s="128"/>
      <c r="J73" s="3">
        <v>117.87997083</v>
      </c>
      <c r="K73" s="13">
        <v>0.90703378845172999</v>
      </c>
    </row>
    <row r="74" spans="1:11" x14ac:dyDescent="0.35">
      <c r="A74" s="153" t="s">
        <v>217</v>
      </c>
      <c r="B74" s="154"/>
      <c r="C74" s="127">
        <v>36.475012</v>
      </c>
      <c r="D74" s="128"/>
      <c r="E74" s="128"/>
      <c r="F74" s="3">
        <v>29.488587899999999</v>
      </c>
      <c r="G74" s="127">
        <v>29.488587899999999</v>
      </c>
      <c r="H74" s="128"/>
      <c r="I74" s="128"/>
      <c r="J74" s="3">
        <v>23.14337716</v>
      </c>
      <c r="K74" s="13">
        <v>0.80845999173351901</v>
      </c>
    </row>
    <row r="75" spans="1:11" x14ac:dyDescent="0.35">
      <c r="A75" s="153" t="s">
        <v>201</v>
      </c>
      <c r="B75" s="154"/>
      <c r="C75" s="127">
        <v>239.48042100000001</v>
      </c>
      <c r="D75" s="128"/>
      <c r="E75" s="128"/>
      <c r="F75" s="3">
        <v>228.29235420000001</v>
      </c>
      <c r="G75" s="127">
        <v>228.29235420000001</v>
      </c>
      <c r="H75" s="128"/>
      <c r="I75" s="128"/>
      <c r="J75" s="3">
        <v>207.68989773000001</v>
      </c>
      <c r="K75" s="13">
        <v>0.95328191443257904</v>
      </c>
    </row>
    <row r="76" spans="1:11" x14ac:dyDescent="0.35">
      <c r="A76" s="153" t="s">
        <v>90</v>
      </c>
      <c r="B76" s="154"/>
      <c r="C76" s="127">
        <v>46.240310000000001</v>
      </c>
      <c r="D76" s="128"/>
      <c r="E76" s="128"/>
      <c r="F76" s="3">
        <v>36.921540919999998</v>
      </c>
      <c r="G76" s="127">
        <v>36.914605350000002</v>
      </c>
      <c r="H76" s="128"/>
      <c r="I76" s="128"/>
      <c r="J76" s="3">
        <v>31.35996905</v>
      </c>
      <c r="K76" s="13">
        <v>0.79832088820338798</v>
      </c>
    </row>
    <row r="77" spans="1:11" x14ac:dyDescent="0.35">
      <c r="A77" s="153" t="s">
        <v>202</v>
      </c>
      <c r="B77" s="154"/>
      <c r="C77" s="127">
        <v>1977.474344</v>
      </c>
      <c r="D77" s="128"/>
      <c r="E77" s="128"/>
      <c r="F77" s="3">
        <v>1942.82793698</v>
      </c>
      <c r="G77" s="127">
        <v>1942.80878568</v>
      </c>
      <c r="H77" s="128"/>
      <c r="I77" s="128"/>
      <c r="J77" s="3">
        <v>1714.54560741</v>
      </c>
      <c r="K77" s="13">
        <v>0.98246978099858495</v>
      </c>
    </row>
    <row r="78" spans="1:11" x14ac:dyDescent="0.35">
      <c r="A78" s="153" t="s">
        <v>175</v>
      </c>
      <c r="B78" s="154"/>
      <c r="C78" s="127">
        <v>143.56899999999999</v>
      </c>
      <c r="D78" s="128"/>
      <c r="E78" s="128"/>
      <c r="F78" s="3">
        <v>9.6561565300000005</v>
      </c>
      <c r="G78" s="127">
        <v>9.1195257099999996</v>
      </c>
      <c r="H78" s="128"/>
      <c r="I78" s="128"/>
      <c r="J78" s="3">
        <v>8.4661365600000007</v>
      </c>
      <c r="K78" s="13">
        <v>6.3520159017615194E-2</v>
      </c>
    </row>
    <row r="79" spans="1:11" x14ac:dyDescent="0.35">
      <c r="A79" s="153" t="s">
        <v>92</v>
      </c>
      <c r="B79" s="154"/>
      <c r="C79" s="127">
        <v>21.780511000000001</v>
      </c>
      <c r="D79" s="128"/>
      <c r="E79" s="128"/>
      <c r="F79" s="3">
        <v>19.35226999</v>
      </c>
      <c r="G79" s="127">
        <v>19.105395810000001</v>
      </c>
      <c r="H79" s="128"/>
      <c r="I79" s="128"/>
      <c r="J79" s="3">
        <v>15.601566289999999</v>
      </c>
      <c r="K79" s="13">
        <v>0.87717849273600701</v>
      </c>
    </row>
    <row r="80" spans="1:11" x14ac:dyDescent="0.35">
      <c r="A80" s="153" t="s">
        <v>93</v>
      </c>
      <c r="B80" s="154"/>
      <c r="C80" s="127">
        <v>37.801116999999998</v>
      </c>
      <c r="D80" s="128"/>
      <c r="E80" s="128"/>
      <c r="F80" s="3">
        <v>30.37091041</v>
      </c>
      <c r="G80" s="127">
        <v>30.313071860000001</v>
      </c>
      <c r="H80" s="128"/>
      <c r="I80" s="128"/>
      <c r="J80" s="3">
        <v>27.300208250000001</v>
      </c>
      <c r="K80" s="13">
        <v>0.801909421353872</v>
      </c>
    </row>
    <row r="81" spans="1:11" x14ac:dyDescent="0.35">
      <c r="A81" s="153" t="s">
        <v>94</v>
      </c>
      <c r="B81" s="154"/>
      <c r="C81" s="127">
        <v>7540.1357340000004</v>
      </c>
      <c r="D81" s="128"/>
      <c r="E81" s="128"/>
      <c r="F81" s="3">
        <v>7321.1516356000002</v>
      </c>
      <c r="G81" s="127">
        <v>7320.8761767899996</v>
      </c>
      <c r="H81" s="128"/>
      <c r="I81" s="128"/>
      <c r="J81" s="3">
        <v>6171.6726949000004</v>
      </c>
      <c r="K81" s="13">
        <v>0.97092100660452196</v>
      </c>
    </row>
    <row r="82" spans="1:11" x14ac:dyDescent="0.35">
      <c r="A82" s="153" t="s">
        <v>203</v>
      </c>
      <c r="B82" s="154"/>
      <c r="C82" s="127">
        <v>737.37060499999995</v>
      </c>
      <c r="D82" s="128"/>
      <c r="E82" s="128"/>
      <c r="F82" s="3">
        <v>729.30181948999996</v>
      </c>
      <c r="G82" s="127">
        <v>729.30181948999996</v>
      </c>
      <c r="H82" s="128"/>
      <c r="I82" s="128"/>
      <c r="J82" s="3">
        <v>656.07438008999998</v>
      </c>
      <c r="K82" s="13">
        <v>0.98905735398823003</v>
      </c>
    </row>
    <row r="83" spans="1:11" x14ac:dyDescent="0.35">
      <c r="A83" s="153" t="s">
        <v>204</v>
      </c>
      <c r="B83" s="154"/>
      <c r="C83" s="127">
        <v>38.197000000000003</v>
      </c>
      <c r="D83" s="128"/>
      <c r="E83" s="128"/>
      <c r="F83" s="3">
        <v>29.76537094</v>
      </c>
      <c r="G83" s="127">
        <v>26.499535819999998</v>
      </c>
      <c r="H83" s="128"/>
      <c r="I83" s="128"/>
      <c r="J83" s="3">
        <v>22.702172109999999</v>
      </c>
      <c r="K83" s="13">
        <v>0.69375960991700902</v>
      </c>
    </row>
    <row r="84" spans="1:11" x14ac:dyDescent="0.35">
      <c r="A84" s="153" t="s">
        <v>97</v>
      </c>
      <c r="B84" s="154"/>
      <c r="C84" s="127">
        <v>140.59399999999999</v>
      </c>
      <c r="D84" s="128"/>
      <c r="E84" s="128"/>
      <c r="F84" s="3">
        <v>138.08213493</v>
      </c>
      <c r="G84" s="127">
        <v>132.43764243999999</v>
      </c>
      <c r="H84" s="128"/>
      <c r="I84" s="128"/>
      <c r="J84" s="3">
        <v>120.42185000000001</v>
      </c>
      <c r="K84" s="13">
        <v>0.94198644636328699</v>
      </c>
    </row>
    <row r="85" spans="1:11" x14ac:dyDescent="0.35">
      <c r="A85" s="153" t="s">
        <v>98</v>
      </c>
      <c r="B85" s="154"/>
      <c r="C85" s="127">
        <v>43.051793000000004</v>
      </c>
      <c r="D85" s="128"/>
      <c r="E85" s="128"/>
      <c r="F85" s="3">
        <v>42.57651705</v>
      </c>
      <c r="G85" s="127">
        <v>42.57651705</v>
      </c>
      <c r="H85" s="128"/>
      <c r="I85" s="128"/>
      <c r="J85" s="3">
        <v>38.467652270000002</v>
      </c>
      <c r="K85" s="13">
        <v>0.98896036803856202</v>
      </c>
    </row>
    <row r="86" spans="1:11" x14ac:dyDescent="0.35">
      <c r="A86" s="153" t="s">
        <v>167</v>
      </c>
      <c r="B86" s="154"/>
      <c r="C86" s="127">
        <v>3812.6863360000002</v>
      </c>
      <c r="D86" s="128"/>
      <c r="E86" s="128"/>
      <c r="F86" s="3">
        <v>3803.7865669399998</v>
      </c>
      <c r="G86" s="127">
        <v>3803.0315297000002</v>
      </c>
      <c r="H86" s="128"/>
      <c r="I86" s="128"/>
      <c r="J86" s="3">
        <v>3125.92606475</v>
      </c>
      <c r="K86" s="13">
        <v>0.99746771555560798</v>
      </c>
    </row>
    <row r="87" spans="1:11" x14ac:dyDescent="0.35">
      <c r="A87" s="153" t="s">
        <v>99</v>
      </c>
      <c r="B87" s="154"/>
      <c r="C87" s="127">
        <v>5.4080060000000003</v>
      </c>
      <c r="D87" s="128"/>
      <c r="E87" s="128"/>
      <c r="F87" s="3">
        <v>4.8269030400000004</v>
      </c>
      <c r="G87" s="127">
        <v>4.8140724300000004</v>
      </c>
      <c r="H87" s="128"/>
      <c r="I87" s="128"/>
      <c r="J87" s="3">
        <v>4.0539716800000001</v>
      </c>
      <c r="K87" s="13">
        <v>0.89017512739445903</v>
      </c>
    </row>
    <row r="88" spans="1:11" x14ac:dyDescent="0.35">
      <c r="A88" s="153" t="s">
        <v>100</v>
      </c>
      <c r="B88" s="154"/>
      <c r="C88" s="127">
        <v>790.48532799999998</v>
      </c>
      <c r="D88" s="128"/>
      <c r="E88" s="128"/>
      <c r="F88" s="3">
        <v>779.55303379999998</v>
      </c>
      <c r="G88" s="127">
        <v>779.53495052000005</v>
      </c>
      <c r="H88" s="128"/>
      <c r="I88" s="128"/>
      <c r="J88" s="3">
        <v>698.96169085999998</v>
      </c>
      <c r="K88" s="13">
        <v>0.98614727295735505</v>
      </c>
    </row>
    <row r="89" spans="1:11" x14ac:dyDescent="0.35">
      <c r="A89" s="153" t="s">
        <v>101</v>
      </c>
      <c r="B89" s="154"/>
      <c r="C89" s="127">
        <v>12.129028</v>
      </c>
      <c r="D89" s="128"/>
      <c r="E89" s="128"/>
      <c r="F89" s="3">
        <v>11.64175466</v>
      </c>
      <c r="G89" s="127">
        <v>11.64175466</v>
      </c>
      <c r="H89" s="128"/>
      <c r="I89" s="128"/>
      <c r="J89" s="3">
        <v>10.48307808</v>
      </c>
      <c r="K89" s="13">
        <v>0.95982585414099097</v>
      </c>
    </row>
    <row r="90" spans="1:11" x14ac:dyDescent="0.35">
      <c r="A90" s="153" t="s">
        <v>102</v>
      </c>
      <c r="B90" s="154"/>
      <c r="C90" s="127">
        <v>16.776572999999999</v>
      </c>
      <c r="D90" s="128"/>
      <c r="E90" s="128"/>
      <c r="F90" s="3">
        <v>15.16041304</v>
      </c>
      <c r="G90" s="127">
        <v>15.156325949999999</v>
      </c>
      <c r="H90" s="128"/>
      <c r="I90" s="128"/>
      <c r="J90" s="3">
        <v>13.59892775</v>
      </c>
      <c r="K90" s="13">
        <v>0.90342204871042497</v>
      </c>
    </row>
    <row r="91" spans="1:11" x14ac:dyDescent="0.35">
      <c r="A91" s="153" t="s">
        <v>205</v>
      </c>
      <c r="B91" s="154"/>
      <c r="C91" s="127">
        <v>30.493645000000001</v>
      </c>
      <c r="D91" s="128"/>
      <c r="E91" s="128"/>
      <c r="F91" s="3">
        <v>29.846956939999998</v>
      </c>
      <c r="G91" s="127">
        <v>29.768980639999999</v>
      </c>
      <c r="H91" s="128"/>
      <c r="I91" s="128"/>
      <c r="J91" s="3">
        <v>25.611353560000001</v>
      </c>
      <c r="K91" s="13">
        <v>0.97623556121283706</v>
      </c>
    </row>
    <row r="92" spans="1:11" x14ac:dyDescent="0.35">
      <c r="A92" s="153" t="s">
        <v>104</v>
      </c>
      <c r="B92" s="154"/>
      <c r="C92" s="127">
        <v>497.83199100000002</v>
      </c>
      <c r="D92" s="128"/>
      <c r="E92" s="128"/>
      <c r="F92" s="3">
        <v>471.92399140999999</v>
      </c>
      <c r="G92" s="127">
        <v>461.7145501</v>
      </c>
      <c r="H92" s="128"/>
      <c r="I92" s="128"/>
      <c r="J92" s="3">
        <v>390.5753272</v>
      </c>
      <c r="K92" s="13">
        <v>0.92745054244615599</v>
      </c>
    </row>
    <row r="93" spans="1:11" x14ac:dyDescent="0.35">
      <c r="A93" s="153" t="s">
        <v>105</v>
      </c>
      <c r="B93" s="154"/>
      <c r="C93" s="127">
        <v>41.950240000000001</v>
      </c>
      <c r="D93" s="128"/>
      <c r="E93" s="128"/>
      <c r="F93" s="3">
        <v>37.421911479999999</v>
      </c>
      <c r="G93" s="127">
        <v>37.421911479999999</v>
      </c>
      <c r="H93" s="128"/>
      <c r="I93" s="128"/>
      <c r="J93" s="3">
        <v>33.162219380000003</v>
      </c>
      <c r="K93" s="13">
        <v>0.89205476488334701</v>
      </c>
    </row>
    <row r="94" spans="1:11" x14ac:dyDescent="0.35">
      <c r="A94" s="153" t="s">
        <v>106</v>
      </c>
      <c r="B94" s="154"/>
      <c r="C94" s="127">
        <v>60.24</v>
      </c>
      <c r="D94" s="128"/>
      <c r="E94" s="128"/>
      <c r="F94" s="3">
        <v>54.577132769999999</v>
      </c>
      <c r="G94" s="127">
        <v>54.470514479999999</v>
      </c>
      <c r="H94" s="128"/>
      <c r="I94" s="128"/>
      <c r="J94" s="3">
        <v>48.639986669999999</v>
      </c>
      <c r="K94" s="13">
        <v>0.90422500796812699</v>
      </c>
    </row>
    <row r="95" spans="1:11" x14ac:dyDescent="0.35">
      <c r="A95" s="153" t="s">
        <v>107</v>
      </c>
      <c r="B95" s="154"/>
      <c r="C95" s="127">
        <v>52.196855999999997</v>
      </c>
      <c r="D95" s="128"/>
      <c r="E95" s="128"/>
      <c r="F95" s="3">
        <v>51.907134280000001</v>
      </c>
      <c r="G95" s="127">
        <v>51.761098629999999</v>
      </c>
      <c r="H95" s="128"/>
      <c r="I95" s="128"/>
      <c r="J95" s="3">
        <v>41.44632884</v>
      </c>
      <c r="K95" s="13">
        <v>0.99165165484296602</v>
      </c>
    </row>
    <row r="96" spans="1:11" x14ac:dyDescent="0.35">
      <c r="A96" s="153" t="s">
        <v>108</v>
      </c>
      <c r="B96" s="154"/>
      <c r="C96" s="127">
        <v>9.0389999999999997</v>
      </c>
      <c r="D96" s="128"/>
      <c r="E96" s="128"/>
      <c r="F96" s="3">
        <v>8.8023296099999992</v>
      </c>
      <c r="G96" s="127">
        <v>8.5149887599999996</v>
      </c>
      <c r="H96" s="128"/>
      <c r="I96" s="128"/>
      <c r="J96" s="3">
        <v>7.9288006600000003</v>
      </c>
      <c r="K96" s="13">
        <v>0.94202774200685901</v>
      </c>
    </row>
    <row r="97" spans="1:11" x14ac:dyDescent="0.35">
      <c r="A97" s="153" t="s">
        <v>206</v>
      </c>
      <c r="B97" s="154"/>
      <c r="C97" s="127">
        <v>511.82811299999997</v>
      </c>
      <c r="D97" s="128"/>
      <c r="E97" s="128"/>
      <c r="F97" s="3">
        <v>508.68911940999999</v>
      </c>
      <c r="G97" s="127">
        <v>508.24890102000001</v>
      </c>
      <c r="H97" s="128"/>
      <c r="I97" s="128"/>
      <c r="J97" s="3">
        <v>371.07859972</v>
      </c>
      <c r="K97" s="13">
        <v>0.99300700393532304</v>
      </c>
    </row>
    <row r="98" spans="1:11" x14ac:dyDescent="0.35">
      <c r="A98" s="153" t="s">
        <v>109</v>
      </c>
      <c r="B98" s="154"/>
      <c r="C98" s="127">
        <v>27.159786</v>
      </c>
      <c r="D98" s="128"/>
      <c r="E98" s="128"/>
      <c r="F98" s="3">
        <v>24.267495010000001</v>
      </c>
      <c r="G98" s="127">
        <v>23.811785010000001</v>
      </c>
      <c r="H98" s="128"/>
      <c r="I98" s="128"/>
      <c r="J98" s="3">
        <v>20.99253079</v>
      </c>
      <c r="K98" s="13">
        <v>0.876729478280867</v>
      </c>
    </row>
    <row r="99" spans="1:11" x14ac:dyDescent="0.35">
      <c r="A99" s="153" t="s">
        <v>110</v>
      </c>
      <c r="B99" s="154"/>
      <c r="C99" s="127">
        <v>57.548431999999998</v>
      </c>
      <c r="D99" s="128"/>
      <c r="E99" s="128"/>
      <c r="F99" s="3">
        <v>40.76988497</v>
      </c>
      <c r="G99" s="127">
        <v>40.76988497</v>
      </c>
      <c r="H99" s="128"/>
      <c r="I99" s="128"/>
      <c r="J99" s="3">
        <v>35.71513058</v>
      </c>
      <c r="K99" s="13">
        <v>0.70844475779982996</v>
      </c>
    </row>
    <row r="100" spans="1:11" x14ac:dyDescent="0.35">
      <c r="A100" s="153" t="s">
        <v>114</v>
      </c>
      <c r="B100" s="154"/>
      <c r="C100" s="127">
        <v>11.781222</v>
      </c>
      <c r="D100" s="128"/>
      <c r="E100" s="128"/>
      <c r="F100" s="3">
        <v>10.86955584</v>
      </c>
      <c r="G100" s="127">
        <v>10.43673592</v>
      </c>
      <c r="H100" s="128"/>
      <c r="I100" s="128"/>
      <c r="J100" s="3">
        <v>8.7516071400000008</v>
      </c>
      <c r="K100" s="13">
        <v>0.88587889439652401</v>
      </c>
    </row>
    <row r="101" spans="1:11" x14ac:dyDescent="0.35">
      <c r="A101" s="153" t="s">
        <v>115</v>
      </c>
      <c r="B101" s="154"/>
      <c r="C101" s="127">
        <v>12.241192</v>
      </c>
      <c r="D101" s="128"/>
      <c r="E101" s="128"/>
      <c r="F101" s="3">
        <v>12.09482225</v>
      </c>
      <c r="G101" s="127">
        <v>12.07206219</v>
      </c>
      <c r="H101" s="128"/>
      <c r="I101" s="128"/>
      <c r="J101" s="3">
        <v>10.07132468</v>
      </c>
      <c r="K101" s="13">
        <v>0.98618355058886398</v>
      </c>
    </row>
    <row r="102" spans="1:11" x14ac:dyDescent="0.35">
      <c r="A102" s="153" t="s">
        <v>207</v>
      </c>
      <c r="B102" s="154"/>
      <c r="C102" s="127">
        <v>71219.316051000002</v>
      </c>
      <c r="D102" s="128"/>
      <c r="E102" s="128"/>
      <c r="F102" s="3">
        <v>67223.739985160006</v>
      </c>
      <c r="G102" s="127">
        <v>67205.782104719998</v>
      </c>
      <c r="H102" s="128"/>
      <c r="I102" s="128"/>
      <c r="J102" s="3">
        <v>67035.715714709993</v>
      </c>
      <c r="K102" s="13">
        <v>0.943645429795957</v>
      </c>
    </row>
    <row r="103" spans="1:11" x14ac:dyDescent="0.35">
      <c r="A103" s="153" t="s">
        <v>117</v>
      </c>
      <c r="B103" s="154"/>
      <c r="C103" s="127">
        <v>37.885455</v>
      </c>
      <c r="D103" s="128"/>
      <c r="E103" s="128"/>
      <c r="F103" s="3">
        <v>33.83304399</v>
      </c>
      <c r="G103" s="127">
        <v>33.83304399</v>
      </c>
      <c r="H103" s="128"/>
      <c r="I103" s="128"/>
      <c r="J103" s="3">
        <v>26.469298649999999</v>
      </c>
      <c r="K103" s="13">
        <v>0.89303517642852603</v>
      </c>
    </row>
    <row r="104" spans="1:11" x14ac:dyDescent="0.35">
      <c r="A104" s="153" t="s">
        <v>119</v>
      </c>
      <c r="B104" s="154"/>
      <c r="C104" s="127">
        <v>15.318574</v>
      </c>
      <c r="D104" s="128"/>
      <c r="E104" s="128"/>
      <c r="F104" s="3">
        <v>15.02196316</v>
      </c>
      <c r="G104" s="127">
        <v>14.823765010000001</v>
      </c>
      <c r="H104" s="128"/>
      <c r="I104" s="128"/>
      <c r="J104" s="3">
        <v>13.40567237</v>
      </c>
      <c r="K104" s="13">
        <v>0.96769875642471703</v>
      </c>
    </row>
    <row r="105" spans="1:11" x14ac:dyDescent="0.35">
      <c r="A105" s="153" t="s">
        <v>120</v>
      </c>
      <c r="B105" s="154"/>
      <c r="C105" s="127">
        <v>63.951999999999998</v>
      </c>
      <c r="D105" s="128"/>
      <c r="E105" s="128"/>
      <c r="F105" s="3">
        <v>61.620656599999997</v>
      </c>
      <c r="G105" s="127">
        <v>61.516118540000001</v>
      </c>
      <c r="H105" s="128"/>
      <c r="I105" s="128"/>
      <c r="J105" s="3">
        <v>55.532612450000002</v>
      </c>
      <c r="K105" s="13">
        <v>0.96191078527645701</v>
      </c>
    </row>
    <row r="106" spans="1:11" x14ac:dyDescent="0.35">
      <c r="A106" s="153" t="s">
        <v>208</v>
      </c>
      <c r="B106" s="154"/>
      <c r="C106" s="127">
        <v>60.100605000000002</v>
      </c>
      <c r="D106" s="128"/>
      <c r="E106" s="128"/>
      <c r="F106" s="3">
        <v>55.03774791</v>
      </c>
      <c r="G106" s="127">
        <v>55.015842599999999</v>
      </c>
      <c r="H106" s="128"/>
      <c r="I106" s="128"/>
      <c r="J106" s="3">
        <v>49.64866224</v>
      </c>
      <c r="K106" s="13">
        <v>0.915395820058717</v>
      </c>
    </row>
    <row r="107" spans="1:11" x14ac:dyDescent="0.35">
      <c r="A107" s="153" t="s">
        <v>209</v>
      </c>
      <c r="B107" s="154"/>
      <c r="C107" s="127">
        <v>26.949397999999999</v>
      </c>
      <c r="D107" s="128"/>
      <c r="E107" s="128"/>
      <c r="F107" s="3">
        <v>26.81385057</v>
      </c>
      <c r="G107" s="127">
        <v>26.81054709</v>
      </c>
      <c r="H107" s="128"/>
      <c r="I107" s="128"/>
      <c r="J107" s="3">
        <v>20.089708850000001</v>
      </c>
      <c r="K107" s="13">
        <v>0.99484771756311596</v>
      </c>
    </row>
    <row r="108" spans="1:11" x14ac:dyDescent="0.35">
      <c r="A108" s="153" t="s">
        <v>210</v>
      </c>
      <c r="B108" s="154"/>
      <c r="C108" s="127">
        <v>90.771603999999996</v>
      </c>
      <c r="D108" s="128"/>
      <c r="E108" s="128"/>
      <c r="F108" s="3">
        <v>75.933932960000007</v>
      </c>
      <c r="G108" s="127">
        <v>75.506970730000006</v>
      </c>
      <c r="H108" s="128"/>
      <c r="I108" s="128"/>
      <c r="J108" s="3">
        <v>67.360667890000002</v>
      </c>
      <c r="K108" s="13">
        <v>0.83183470824201799</v>
      </c>
    </row>
    <row r="109" spans="1:11" x14ac:dyDescent="0.35">
      <c r="A109" s="153" t="s">
        <v>211</v>
      </c>
      <c r="B109" s="154"/>
      <c r="C109" s="127">
        <v>271.33662299999997</v>
      </c>
      <c r="D109" s="128"/>
      <c r="E109" s="128"/>
      <c r="F109" s="3">
        <v>270.38604716999998</v>
      </c>
      <c r="G109" s="127">
        <v>270.38604716999998</v>
      </c>
      <c r="H109" s="128"/>
      <c r="I109" s="128"/>
      <c r="J109" s="3">
        <v>245.01595843000001</v>
      </c>
      <c r="K109" s="13">
        <v>0.99649669174956901</v>
      </c>
    </row>
    <row r="110" spans="1:11" x14ac:dyDescent="0.35">
      <c r="A110" s="153" t="s">
        <v>212</v>
      </c>
      <c r="B110" s="154"/>
      <c r="C110" s="127">
        <v>59.316901999999999</v>
      </c>
      <c r="D110" s="128"/>
      <c r="E110" s="128"/>
      <c r="F110" s="3">
        <v>56.047605679999997</v>
      </c>
      <c r="G110" s="127">
        <v>55.560252300000002</v>
      </c>
      <c r="H110" s="128"/>
      <c r="I110" s="128"/>
      <c r="J110" s="3">
        <v>51.66648103</v>
      </c>
      <c r="K110" s="13">
        <v>0.93666814055798098</v>
      </c>
    </row>
    <row r="111" spans="1:11" x14ac:dyDescent="0.35">
      <c r="A111" s="153" t="s">
        <v>213</v>
      </c>
      <c r="B111" s="154"/>
      <c r="C111" s="127">
        <v>20.821000000000002</v>
      </c>
      <c r="D111" s="128"/>
      <c r="E111" s="128"/>
      <c r="F111" s="3">
        <v>17.32080603</v>
      </c>
      <c r="G111" s="127">
        <v>17.32080603</v>
      </c>
      <c r="H111" s="128"/>
      <c r="I111" s="128"/>
      <c r="J111" s="3">
        <v>15.19451055</v>
      </c>
      <c r="K111" s="13">
        <v>0.83189116901205495</v>
      </c>
    </row>
    <row r="112" spans="1:11" x14ac:dyDescent="0.35">
      <c r="A112" s="153" t="s">
        <v>127</v>
      </c>
      <c r="B112" s="154"/>
      <c r="C112" s="127">
        <v>28.752013000000002</v>
      </c>
      <c r="D112" s="128"/>
      <c r="E112" s="128"/>
      <c r="F112" s="3">
        <v>24.83459848</v>
      </c>
      <c r="G112" s="127">
        <v>24.83459848</v>
      </c>
      <c r="H112" s="128"/>
      <c r="I112" s="128"/>
      <c r="J112" s="3">
        <v>20.402079019999999</v>
      </c>
      <c r="K112" s="13">
        <v>0.86375164340667199</v>
      </c>
    </row>
    <row r="113" spans="1:14" x14ac:dyDescent="0.35">
      <c r="A113" s="153" t="s">
        <v>161</v>
      </c>
      <c r="B113" s="154"/>
      <c r="C113" s="127">
        <v>727.08797700000002</v>
      </c>
      <c r="D113" s="128"/>
      <c r="E113" s="128"/>
      <c r="F113" s="3">
        <v>722.54664077999996</v>
      </c>
      <c r="G113" s="127">
        <v>722.54224238999996</v>
      </c>
      <c r="H113" s="128"/>
      <c r="I113" s="128"/>
      <c r="J113" s="3">
        <v>717.42042096</v>
      </c>
      <c r="K113" s="13">
        <v>0.99374802671231599</v>
      </c>
    </row>
    <row r="114" spans="1:14" x14ac:dyDescent="0.35">
      <c r="A114" s="153" t="s">
        <v>128</v>
      </c>
      <c r="B114" s="154"/>
      <c r="C114" s="127">
        <v>115.47245700000001</v>
      </c>
      <c r="D114" s="128"/>
      <c r="E114" s="128"/>
      <c r="F114" s="3">
        <v>39.829324399999997</v>
      </c>
      <c r="G114" s="127">
        <v>37.025382530000002</v>
      </c>
      <c r="H114" s="128"/>
      <c r="I114" s="128"/>
      <c r="J114" s="3">
        <v>33.614138850000003</v>
      </c>
      <c r="K114" s="13">
        <v>0.32064254534741599</v>
      </c>
    </row>
    <row r="115" spans="1:14" x14ac:dyDescent="0.35">
      <c r="A115" s="131" t="s">
        <v>129</v>
      </c>
      <c r="B115" s="132"/>
      <c r="C115" s="134">
        <v>205735.41918</v>
      </c>
      <c r="D115" s="135"/>
      <c r="E115" s="135"/>
      <c r="F115" s="5">
        <v>193326.05553322</v>
      </c>
      <c r="G115" s="134">
        <v>192974.14488168</v>
      </c>
      <c r="H115" s="135"/>
      <c r="I115" s="135"/>
      <c r="J115" s="5">
        <v>180173.52618489999</v>
      </c>
      <c r="K115" s="14">
        <v>0.93797239994366299</v>
      </c>
    </row>
    <row r="116" spans="1:14" x14ac:dyDescent="0.35">
      <c r="A116" s="122" t="s">
        <v>130</v>
      </c>
      <c r="B116" s="122"/>
      <c r="C116" s="122"/>
      <c r="D116" s="122"/>
      <c r="E116" s="122"/>
      <c r="F116" s="122"/>
      <c r="G116" s="122"/>
      <c r="H116" s="122"/>
      <c r="I116" s="122"/>
      <c r="J116" s="122"/>
      <c r="K116" s="122"/>
    </row>
    <row r="117" spans="1:14" ht="28" x14ac:dyDescent="0.35">
      <c r="A117" s="6" t="s">
        <v>131</v>
      </c>
    </row>
    <row r="118" spans="1:14" x14ac:dyDescent="0.35">
      <c r="A118" s="122" t="s">
        <v>130</v>
      </c>
      <c r="B118" s="122"/>
      <c r="C118" s="122"/>
    </row>
    <row r="119" spans="1:14" x14ac:dyDescent="0.35">
      <c r="A119" s="122" t="s">
        <v>130</v>
      </c>
      <c r="B119" s="122"/>
      <c r="C119" s="122"/>
      <c r="D119" s="122"/>
      <c r="E119" s="122"/>
      <c r="F119" s="122"/>
      <c r="G119" s="122"/>
      <c r="I119" s="122" t="s">
        <v>130</v>
      </c>
      <c r="J119" s="122"/>
      <c r="K119" s="122"/>
      <c r="L119" s="122"/>
      <c r="M119" s="122"/>
      <c r="N119" s="122"/>
    </row>
    <row r="134" spans="1:14" x14ac:dyDescent="0.35">
      <c r="A134" s="122" t="s">
        <v>130</v>
      </c>
      <c r="B134" s="122"/>
      <c r="C134" s="122"/>
      <c r="D134" s="122"/>
      <c r="E134" s="122"/>
      <c r="F134" s="122"/>
      <c r="G134" s="122"/>
      <c r="I134" s="122" t="s">
        <v>130</v>
      </c>
      <c r="J134" s="122"/>
      <c r="K134" s="122"/>
      <c r="L134" s="122"/>
      <c r="M134" s="122"/>
      <c r="N134" s="122"/>
    </row>
    <row r="135" spans="1:14" x14ac:dyDescent="0.35">
      <c r="A135" s="123" t="s">
        <v>132</v>
      </c>
      <c r="B135" s="123"/>
      <c r="C135" s="123"/>
      <c r="D135" s="123"/>
      <c r="E135" s="123"/>
      <c r="F135" s="123"/>
      <c r="G135" s="123"/>
      <c r="H135" s="123"/>
      <c r="I135" s="123"/>
      <c r="J135" s="123"/>
      <c r="K135" s="123"/>
      <c r="L135" s="123"/>
      <c r="M135" s="123"/>
    </row>
    <row r="136" spans="1:14" x14ac:dyDescent="0.35">
      <c r="A136" s="123" t="s">
        <v>218</v>
      </c>
      <c r="B136" s="123"/>
      <c r="C136" s="123"/>
      <c r="D136" s="123"/>
      <c r="E136" s="123"/>
      <c r="F136" s="123"/>
      <c r="G136" s="123"/>
      <c r="H136" s="123"/>
      <c r="I136" s="123"/>
      <c r="J136" s="123"/>
      <c r="K136" s="123"/>
      <c r="L136" s="123"/>
      <c r="M136" s="123"/>
    </row>
  </sheetData>
  <mergeCells count="347">
    <mergeCell ref="A5:B5"/>
    <mergeCell ref="C5:E5"/>
    <mergeCell ref="G5:I5"/>
    <mergeCell ref="A6:B6"/>
    <mergeCell ref="C6:E6"/>
    <mergeCell ref="G6:I6"/>
    <mergeCell ref="A1:D1"/>
    <mergeCell ref="A2:D2"/>
    <mergeCell ref="A3:L3"/>
    <mergeCell ref="A4:B4"/>
    <mergeCell ref="C4:E4"/>
    <mergeCell ref="G4:I4"/>
    <mergeCell ref="A9:B9"/>
    <mergeCell ref="C9:E9"/>
    <mergeCell ref="G9:I9"/>
    <mergeCell ref="A10:B10"/>
    <mergeCell ref="C10:E10"/>
    <mergeCell ref="G10:I10"/>
    <mergeCell ref="A7:B7"/>
    <mergeCell ref="C7:E7"/>
    <mergeCell ref="G7:I7"/>
    <mergeCell ref="A8:B8"/>
    <mergeCell ref="C8:E8"/>
    <mergeCell ref="G8:I8"/>
    <mergeCell ref="A13:B13"/>
    <mergeCell ref="C13:E13"/>
    <mergeCell ref="G13:I13"/>
    <mergeCell ref="A14:B14"/>
    <mergeCell ref="C14:E14"/>
    <mergeCell ref="G14:I14"/>
    <mergeCell ref="A11:B11"/>
    <mergeCell ref="C11:E11"/>
    <mergeCell ref="G11:I11"/>
    <mergeCell ref="A12:B12"/>
    <mergeCell ref="C12:E12"/>
    <mergeCell ref="G12:I12"/>
    <mergeCell ref="A17:B17"/>
    <mergeCell ref="C17:E17"/>
    <mergeCell ref="G17:I17"/>
    <mergeCell ref="A18:B18"/>
    <mergeCell ref="C18:E18"/>
    <mergeCell ref="G18:I18"/>
    <mergeCell ref="A15:B15"/>
    <mergeCell ref="C15:E15"/>
    <mergeCell ref="G15:I15"/>
    <mergeCell ref="A16:B16"/>
    <mergeCell ref="C16:E16"/>
    <mergeCell ref="G16:I16"/>
    <mergeCell ref="A21:B21"/>
    <mergeCell ref="C21:E21"/>
    <mergeCell ref="G21:I21"/>
    <mergeCell ref="A22:B22"/>
    <mergeCell ref="C22:E22"/>
    <mergeCell ref="G22:I22"/>
    <mergeCell ref="A19:B19"/>
    <mergeCell ref="C19:E19"/>
    <mergeCell ref="G19:I19"/>
    <mergeCell ref="A20:B20"/>
    <mergeCell ref="C20:E20"/>
    <mergeCell ref="G20:I20"/>
    <mergeCell ref="A25:B25"/>
    <mergeCell ref="C25:E25"/>
    <mergeCell ref="G25:I25"/>
    <mergeCell ref="A26:B26"/>
    <mergeCell ref="C26:E26"/>
    <mergeCell ref="G26:I26"/>
    <mergeCell ref="A23:B23"/>
    <mergeCell ref="C23:E23"/>
    <mergeCell ref="G23:I23"/>
    <mergeCell ref="A24:B24"/>
    <mergeCell ref="C24:E24"/>
    <mergeCell ref="G24:I24"/>
    <mergeCell ref="A29:B29"/>
    <mergeCell ref="C29:E29"/>
    <mergeCell ref="G29:I29"/>
    <mergeCell ref="A30:B30"/>
    <mergeCell ref="C30:E30"/>
    <mergeCell ref="G30:I30"/>
    <mergeCell ref="A27:B27"/>
    <mergeCell ref="C27:E27"/>
    <mergeCell ref="G27:I27"/>
    <mergeCell ref="A28:B28"/>
    <mergeCell ref="C28:E28"/>
    <mergeCell ref="G28:I28"/>
    <mergeCell ref="A33:B33"/>
    <mergeCell ref="C33:E33"/>
    <mergeCell ref="G33:I33"/>
    <mergeCell ref="A34:B34"/>
    <mergeCell ref="C34:E34"/>
    <mergeCell ref="G34:I34"/>
    <mergeCell ref="A31:B31"/>
    <mergeCell ref="C31:E31"/>
    <mergeCell ref="G31:I31"/>
    <mergeCell ref="A32:B32"/>
    <mergeCell ref="C32:E32"/>
    <mergeCell ref="G32:I32"/>
    <mergeCell ref="A37:B37"/>
    <mergeCell ref="C37:E37"/>
    <mergeCell ref="G37:I37"/>
    <mergeCell ref="A38:B38"/>
    <mergeCell ref="C38:E38"/>
    <mergeCell ref="G38:I38"/>
    <mergeCell ref="A35:B35"/>
    <mergeCell ref="C35:E35"/>
    <mergeCell ref="G35:I35"/>
    <mergeCell ref="A36:B36"/>
    <mergeCell ref="C36:E36"/>
    <mergeCell ref="G36:I36"/>
    <mergeCell ref="A41:B41"/>
    <mergeCell ref="C41:E41"/>
    <mergeCell ref="G41:I41"/>
    <mergeCell ref="A42:B42"/>
    <mergeCell ref="C42:E42"/>
    <mergeCell ref="G42:I42"/>
    <mergeCell ref="A39:B39"/>
    <mergeCell ref="C39:E39"/>
    <mergeCell ref="G39:I39"/>
    <mergeCell ref="A40:B40"/>
    <mergeCell ref="C40:E40"/>
    <mergeCell ref="G40:I40"/>
    <mergeCell ref="A45:B45"/>
    <mergeCell ref="C45:E45"/>
    <mergeCell ref="G45:I45"/>
    <mergeCell ref="A46:B46"/>
    <mergeCell ref="C46:E46"/>
    <mergeCell ref="G46:I46"/>
    <mergeCell ref="A43:B43"/>
    <mergeCell ref="C43:E43"/>
    <mergeCell ref="G43:I43"/>
    <mergeCell ref="A44:B44"/>
    <mergeCell ref="C44:E44"/>
    <mergeCell ref="G44:I44"/>
    <mergeCell ref="A49:B49"/>
    <mergeCell ref="C49:E49"/>
    <mergeCell ref="G49:I49"/>
    <mergeCell ref="A50:B50"/>
    <mergeCell ref="C50:E50"/>
    <mergeCell ref="G50:I50"/>
    <mergeCell ref="A47:B47"/>
    <mergeCell ref="C47:E47"/>
    <mergeCell ref="G47:I47"/>
    <mergeCell ref="A48:B48"/>
    <mergeCell ref="C48:E48"/>
    <mergeCell ref="G48:I48"/>
    <mergeCell ref="A53:B53"/>
    <mergeCell ref="C53:E53"/>
    <mergeCell ref="G53:I53"/>
    <mergeCell ref="A54:B54"/>
    <mergeCell ref="C54:E54"/>
    <mergeCell ref="G54:I54"/>
    <mergeCell ref="A51:B51"/>
    <mergeCell ref="C51:E51"/>
    <mergeCell ref="G51:I51"/>
    <mergeCell ref="A52:B52"/>
    <mergeCell ref="C52:E52"/>
    <mergeCell ref="G52:I52"/>
    <mergeCell ref="A57:B57"/>
    <mergeCell ref="C57:E57"/>
    <mergeCell ref="G57:I57"/>
    <mergeCell ref="A58:B58"/>
    <mergeCell ref="C58:E58"/>
    <mergeCell ref="G58:I58"/>
    <mergeCell ref="A55:B55"/>
    <mergeCell ref="C55:E55"/>
    <mergeCell ref="G55:I55"/>
    <mergeCell ref="A56:B56"/>
    <mergeCell ref="C56:E56"/>
    <mergeCell ref="G56:I56"/>
    <mergeCell ref="A61:B61"/>
    <mergeCell ref="C61:E61"/>
    <mergeCell ref="G61:I61"/>
    <mergeCell ref="A62:B62"/>
    <mergeCell ref="C62:E62"/>
    <mergeCell ref="G62:I62"/>
    <mergeCell ref="A59:B59"/>
    <mergeCell ref="C59:E59"/>
    <mergeCell ref="G59:I59"/>
    <mergeCell ref="A60:B60"/>
    <mergeCell ref="C60:E60"/>
    <mergeCell ref="G60:I60"/>
    <mergeCell ref="A65:B65"/>
    <mergeCell ref="C65:E65"/>
    <mergeCell ref="G65:I65"/>
    <mergeCell ref="A66:B66"/>
    <mergeCell ref="C66:E66"/>
    <mergeCell ref="G66:I66"/>
    <mergeCell ref="A63:B63"/>
    <mergeCell ref="C63:E63"/>
    <mergeCell ref="G63:I63"/>
    <mergeCell ref="A64:B64"/>
    <mergeCell ref="C64:E64"/>
    <mergeCell ref="G64:I64"/>
    <mergeCell ref="A69:B69"/>
    <mergeCell ref="C69:E69"/>
    <mergeCell ref="G69:I69"/>
    <mergeCell ref="A70:B70"/>
    <mergeCell ref="C70:E70"/>
    <mergeCell ref="G70:I70"/>
    <mergeCell ref="A67:B67"/>
    <mergeCell ref="C67:E67"/>
    <mergeCell ref="G67:I67"/>
    <mergeCell ref="A68:B68"/>
    <mergeCell ref="C68:E68"/>
    <mergeCell ref="G68:I68"/>
    <mergeCell ref="A73:B73"/>
    <mergeCell ref="C73:E73"/>
    <mergeCell ref="G73:I73"/>
    <mergeCell ref="A74:B74"/>
    <mergeCell ref="C74:E74"/>
    <mergeCell ref="G74:I74"/>
    <mergeCell ref="A71:B71"/>
    <mergeCell ref="C71:E71"/>
    <mergeCell ref="G71:I71"/>
    <mergeCell ref="A72:B72"/>
    <mergeCell ref="C72:E72"/>
    <mergeCell ref="G72:I72"/>
    <mergeCell ref="A77:B77"/>
    <mergeCell ref="C77:E77"/>
    <mergeCell ref="G77:I77"/>
    <mergeCell ref="A78:B78"/>
    <mergeCell ref="C78:E78"/>
    <mergeCell ref="G78:I78"/>
    <mergeCell ref="A75:B75"/>
    <mergeCell ref="C75:E75"/>
    <mergeCell ref="G75:I75"/>
    <mergeCell ref="A76:B76"/>
    <mergeCell ref="C76:E76"/>
    <mergeCell ref="G76:I76"/>
    <mergeCell ref="A81:B81"/>
    <mergeCell ref="C81:E81"/>
    <mergeCell ref="G81:I81"/>
    <mergeCell ref="A82:B82"/>
    <mergeCell ref="C82:E82"/>
    <mergeCell ref="G82:I82"/>
    <mergeCell ref="A79:B79"/>
    <mergeCell ref="C79:E79"/>
    <mergeCell ref="G79:I79"/>
    <mergeCell ref="A80:B80"/>
    <mergeCell ref="C80:E80"/>
    <mergeCell ref="G80:I80"/>
    <mergeCell ref="A85:B85"/>
    <mergeCell ref="C85:E85"/>
    <mergeCell ref="G85:I85"/>
    <mergeCell ref="A86:B86"/>
    <mergeCell ref="C86:E86"/>
    <mergeCell ref="G86:I86"/>
    <mergeCell ref="A83:B83"/>
    <mergeCell ref="C83:E83"/>
    <mergeCell ref="G83:I83"/>
    <mergeCell ref="A84:B84"/>
    <mergeCell ref="C84:E84"/>
    <mergeCell ref="G84:I84"/>
    <mergeCell ref="A89:B89"/>
    <mergeCell ref="C89:E89"/>
    <mergeCell ref="G89:I89"/>
    <mergeCell ref="A90:B90"/>
    <mergeCell ref="C90:E90"/>
    <mergeCell ref="G90:I90"/>
    <mergeCell ref="A87:B87"/>
    <mergeCell ref="C87:E87"/>
    <mergeCell ref="G87:I87"/>
    <mergeCell ref="A88:B88"/>
    <mergeCell ref="C88:E88"/>
    <mergeCell ref="G88:I88"/>
    <mergeCell ref="A93:B93"/>
    <mergeCell ref="C93:E93"/>
    <mergeCell ref="G93:I93"/>
    <mergeCell ref="A94:B94"/>
    <mergeCell ref="C94:E94"/>
    <mergeCell ref="G94:I94"/>
    <mergeCell ref="A91:B91"/>
    <mergeCell ref="C91:E91"/>
    <mergeCell ref="G91:I91"/>
    <mergeCell ref="A92:B92"/>
    <mergeCell ref="C92:E92"/>
    <mergeCell ref="G92:I92"/>
    <mergeCell ref="A97:B97"/>
    <mergeCell ref="C97:E97"/>
    <mergeCell ref="G97:I97"/>
    <mergeCell ref="A98:B98"/>
    <mergeCell ref="C98:E98"/>
    <mergeCell ref="G98:I98"/>
    <mergeCell ref="A95:B95"/>
    <mergeCell ref="C95:E95"/>
    <mergeCell ref="G95:I95"/>
    <mergeCell ref="A96:B96"/>
    <mergeCell ref="C96:E96"/>
    <mergeCell ref="G96:I96"/>
    <mergeCell ref="A101:B101"/>
    <mergeCell ref="C101:E101"/>
    <mergeCell ref="G101:I101"/>
    <mergeCell ref="A102:B102"/>
    <mergeCell ref="C102:E102"/>
    <mergeCell ref="G102:I102"/>
    <mergeCell ref="A99:B99"/>
    <mergeCell ref="C99:E99"/>
    <mergeCell ref="G99:I99"/>
    <mergeCell ref="A100:B100"/>
    <mergeCell ref="C100:E100"/>
    <mergeCell ref="G100:I100"/>
    <mergeCell ref="A105:B105"/>
    <mergeCell ref="C105:E105"/>
    <mergeCell ref="G105:I105"/>
    <mergeCell ref="A106:B106"/>
    <mergeCell ref="C106:E106"/>
    <mergeCell ref="G106:I106"/>
    <mergeCell ref="A103:B103"/>
    <mergeCell ref="C103:E103"/>
    <mergeCell ref="G103:I103"/>
    <mergeCell ref="A104:B104"/>
    <mergeCell ref="C104:E104"/>
    <mergeCell ref="G104:I104"/>
    <mergeCell ref="A109:B109"/>
    <mergeCell ref="C109:E109"/>
    <mergeCell ref="G109:I109"/>
    <mergeCell ref="A110:B110"/>
    <mergeCell ref="C110:E110"/>
    <mergeCell ref="G110:I110"/>
    <mergeCell ref="A107:B107"/>
    <mergeCell ref="C107:E107"/>
    <mergeCell ref="G107:I107"/>
    <mergeCell ref="A108:B108"/>
    <mergeCell ref="C108:E108"/>
    <mergeCell ref="G108:I108"/>
    <mergeCell ref="A113:B113"/>
    <mergeCell ref="C113:E113"/>
    <mergeCell ref="G113:I113"/>
    <mergeCell ref="A114:B114"/>
    <mergeCell ref="C114:E114"/>
    <mergeCell ref="G114:I114"/>
    <mergeCell ref="A111:B111"/>
    <mergeCell ref="C111:E111"/>
    <mergeCell ref="G111:I111"/>
    <mergeCell ref="A112:B112"/>
    <mergeCell ref="C112:E112"/>
    <mergeCell ref="G112:I112"/>
    <mergeCell ref="A134:G134"/>
    <mergeCell ref="I134:N134"/>
    <mergeCell ref="A135:M135"/>
    <mergeCell ref="A136:M136"/>
    <mergeCell ref="A115:B115"/>
    <mergeCell ref="C115:E115"/>
    <mergeCell ref="G115:I115"/>
    <mergeCell ref="A116:K116"/>
    <mergeCell ref="A118:C118"/>
    <mergeCell ref="A119:G119"/>
    <mergeCell ref="I119:N11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890"/>
  <sheetViews>
    <sheetView topLeftCell="A4" zoomScale="80" zoomScaleNormal="80" workbookViewId="0">
      <selection activeCell="Z30" sqref="Z30"/>
    </sheetView>
  </sheetViews>
  <sheetFormatPr baseColWidth="10" defaultColWidth="8.7265625" defaultRowHeight="14.5" x14ac:dyDescent="0.35"/>
  <cols>
    <col min="1" max="1" width="18.26953125" style="23" customWidth="1"/>
    <col min="2" max="2" width="15.26953125" customWidth="1"/>
    <col min="4" max="4" width="16.54296875" style="45" customWidth="1"/>
    <col min="5" max="5" width="18.26953125" style="45" customWidth="1"/>
    <col min="6" max="6" width="4.26953125" style="45" customWidth="1"/>
    <col min="7" max="7" width="14" style="45" customWidth="1"/>
    <col min="8" max="8" width="17.54296875" style="45" customWidth="1"/>
    <col min="9" max="9" width="12.81640625" style="45" customWidth="1"/>
    <col min="10" max="10" width="10" customWidth="1"/>
    <col min="13" max="13" width="17.54296875" style="20" customWidth="1"/>
    <col min="14" max="14" width="18.1796875" style="20" customWidth="1"/>
    <col min="15" max="15" width="49.453125" customWidth="1"/>
    <col min="16" max="16" width="12" bestFit="1" customWidth="1"/>
  </cols>
  <sheetData>
    <row r="2" spans="1:20" x14ac:dyDescent="0.35">
      <c r="R2" s="21"/>
    </row>
    <row r="3" spans="1:20" x14ac:dyDescent="0.35">
      <c r="R3" s="61"/>
      <c r="S3" s="21"/>
      <c r="T3" s="21"/>
    </row>
    <row r="4" spans="1:20" x14ac:dyDescent="0.35">
      <c r="B4" s="17"/>
      <c r="C4" s="17"/>
      <c r="R4" s="61"/>
      <c r="S4" s="21"/>
      <c r="T4" s="21"/>
    </row>
    <row r="5" spans="1:20" s="44" customFormat="1" ht="40.5" customHeight="1" x14ac:dyDescent="0.35">
      <c r="A5" s="119" t="s">
        <v>228</v>
      </c>
      <c r="B5" s="119"/>
      <c r="D5" s="117" t="s">
        <v>240</v>
      </c>
      <c r="E5" s="117"/>
      <c r="F5" s="117"/>
      <c r="G5" s="117"/>
      <c r="H5" s="117"/>
      <c r="I5" s="117"/>
      <c r="J5" s="117"/>
      <c r="M5" s="114" t="s">
        <v>242</v>
      </c>
      <c r="N5" s="114"/>
      <c r="R5" s="61"/>
      <c r="S5" s="21"/>
      <c r="T5" s="21"/>
    </row>
    <row r="6" spans="1:20" ht="45" customHeight="1" x14ac:dyDescent="0.35">
      <c r="A6" s="115" t="s">
        <v>226</v>
      </c>
      <c r="B6" s="115"/>
      <c r="D6" s="118" t="s">
        <v>241</v>
      </c>
      <c r="E6" s="118"/>
      <c r="G6" s="116" t="s">
        <v>254</v>
      </c>
      <c r="H6" s="116"/>
      <c r="I6" s="116"/>
      <c r="J6" s="116"/>
      <c r="M6" s="53" t="s">
        <v>241</v>
      </c>
      <c r="R6" s="61"/>
      <c r="S6" s="21"/>
      <c r="T6" s="21"/>
    </row>
    <row r="7" spans="1:20" s="52" customFormat="1" ht="43.5" x14ac:dyDescent="0.35">
      <c r="A7" s="18" t="s">
        <v>227</v>
      </c>
      <c r="B7" s="18" t="s">
        <v>229</v>
      </c>
      <c r="C7" s="18"/>
      <c r="D7" s="51" t="s">
        <v>230</v>
      </c>
      <c r="E7" s="51" t="s">
        <v>243</v>
      </c>
      <c r="F7" s="51"/>
      <c r="G7" s="49" t="s">
        <v>227</v>
      </c>
      <c r="H7" s="49" t="s">
        <v>243</v>
      </c>
      <c r="I7" s="49" t="s">
        <v>253</v>
      </c>
      <c r="J7" s="50" t="s">
        <v>252</v>
      </c>
      <c r="M7" s="49" t="s">
        <v>227</v>
      </c>
      <c r="N7" s="49" t="s">
        <v>255</v>
      </c>
      <c r="O7" s="18" t="s">
        <v>256</v>
      </c>
      <c r="R7" s="61"/>
      <c r="S7" s="21"/>
      <c r="T7" s="21"/>
    </row>
    <row r="8" spans="1:20" x14ac:dyDescent="0.35">
      <c r="A8" s="22">
        <v>42583</v>
      </c>
      <c r="B8" s="19">
        <v>15</v>
      </c>
      <c r="C8" s="19"/>
      <c r="G8" s="60">
        <v>42552</v>
      </c>
      <c r="H8" s="45">
        <v>770.59899902343705</v>
      </c>
      <c r="I8" s="45">
        <v>0.753</v>
      </c>
      <c r="J8">
        <v>34.645000000000003</v>
      </c>
      <c r="M8" s="57">
        <v>42522</v>
      </c>
      <c r="N8" s="49">
        <f t="shared" ref="N8:N12" si="0">N9*(1+O8/100)</f>
        <v>1534.2824803275348</v>
      </c>
      <c r="O8" s="23">
        <v>2.9</v>
      </c>
      <c r="R8" s="61"/>
      <c r="S8" s="21"/>
      <c r="T8" s="21"/>
    </row>
    <row r="9" spans="1:20" x14ac:dyDescent="0.35">
      <c r="A9" s="22">
        <v>42552</v>
      </c>
      <c r="B9" s="19">
        <v>15.000999999999999</v>
      </c>
      <c r="C9" s="19"/>
      <c r="G9" s="60">
        <v>42522</v>
      </c>
      <c r="H9" s="45">
        <v>764.83697509765602</v>
      </c>
      <c r="I9" s="45">
        <v>1.6279999999999999</v>
      </c>
      <c r="J9">
        <v>36.600999999999999</v>
      </c>
      <c r="M9" s="57">
        <v>42491</v>
      </c>
      <c r="N9" s="49">
        <f t="shared" si="0"/>
        <v>1491.0422549344362</v>
      </c>
      <c r="O9" s="23">
        <v>3.6</v>
      </c>
    </row>
    <row r="10" spans="1:20" x14ac:dyDescent="0.35">
      <c r="A10" s="22">
        <v>42522</v>
      </c>
      <c r="B10" s="19">
        <v>15.038500000000001</v>
      </c>
      <c r="C10" s="19"/>
      <c r="G10" s="60">
        <v>42491</v>
      </c>
      <c r="H10" s="45">
        <v>752.58197021484295</v>
      </c>
      <c r="I10" s="45">
        <v>2.4470000000000001</v>
      </c>
      <c r="J10">
        <v>37.433999999999997</v>
      </c>
      <c r="M10" s="57">
        <v>42461</v>
      </c>
      <c r="N10" s="49">
        <f t="shared" si="0"/>
        <v>1439.2299758054403</v>
      </c>
      <c r="O10" s="23">
        <v>1.5</v>
      </c>
    </row>
    <row r="11" spans="1:20" x14ac:dyDescent="0.35">
      <c r="A11" s="22">
        <v>42491</v>
      </c>
      <c r="B11" s="19">
        <v>13.9825</v>
      </c>
      <c r="C11" s="19"/>
      <c r="G11" s="60">
        <v>42461</v>
      </c>
      <c r="H11" s="45">
        <v>734.60400390625</v>
      </c>
      <c r="I11" s="45">
        <v>2.74</v>
      </c>
      <c r="J11">
        <v>36.450000000000003</v>
      </c>
      <c r="M11" s="57">
        <v>42430</v>
      </c>
      <c r="N11" s="49">
        <f t="shared" si="0"/>
        <v>1417.9605672960004</v>
      </c>
      <c r="O11" s="23">
        <v>2.4</v>
      </c>
    </row>
    <row r="12" spans="1:20" x14ac:dyDescent="0.35">
      <c r="A12" s="22">
        <v>42461</v>
      </c>
      <c r="B12" s="19">
        <v>14.285</v>
      </c>
      <c r="C12" s="19"/>
      <c r="G12" s="60">
        <v>42430</v>
      </c>
      <c r="H12" s="45">
        <v>715.01300048828102</v>
      </c>
      <c r="I12" s="45">
        <v>2.81</v>
      </c>
      <c r="J12">
        <v>35.454000000000001</v>
      </c>
      <c r="M12" s="57">
        <v>42401</v>
      </c>
      <c r="N12" s="49">
        <f t="shared" si="0"/>
        <v>1384.7271165000004</v>
      </c>
      <c r="O12" s="23">
        <v>5</v>
      </c>
    </row>
    <row r="13" spans="1:20" x14ac:dyDescent="0.35">
      <c r="A13" s="22">
        <v>42430</v>
      </c>
      <c r="B13" s="19">
        <v>14.6975</v>
      </c>
      <c r="C13" s="19"/>
      <c r="G13" s="60">
        <v>42401</v>
      </c>
      <c r="H13" s="45">
        <v>695.47198486328102</v>
      </c>
      <c r="I13" s="45">
        <v>2.4009999999999998</v>
      </c>
      <c r="J13">
        <v>34.69</v>
      </c>
      <c r="M13" s="57">
        <v>42370</v>
      </c>
      <c r="N13" s="49">
        <f>N14*(1+O13/100)</f>
        <v>1318.7877300000002</v>
      </c>
      <c r="O13" s="23">
        <v>9</v>
      </c>
    </row>
    <row r="14" spans="1:20" s="48" customFormat="1" ht="101.5" x14ac:dyDescent="0.35">
      <c r="A14" s="22">
        <v>42401</v>
      </c>
      <c r="B14" s="19">
        <v>15.8315</v>
      </c>
      <c r="C14" s="19"/>
      <c r="D14" s="113" t="s">
        <v>283</v>
      </c>
      <c r="E14" s="113"/>
      <c r="F14" s="64"/>
      <c r="G14" s="65">
        <v>42370</v>
      </c>
      <c r="H14" s="64">
        <v>679.166015625</v>
      </c>
      <c r="I14" s="64">
        <v>6.3049999999999997</v>
      </c>
      <c r="J14" s="48">
        <v>32.901000000000003</v>
      </c>
      <c r="M14" s="66">
        <v>42339</v>
      </c>
      <c r="N14" s="67">
        <f>N16*1.3</f>
        <v>1209.8970000000002</v>
      </c>
      <c r="O14" s="62" t="s">
        <v>282</v>
      </c>
    </row>
    <row r="15" spans="1:20" x14ac:dyDescent="0.35">
      <c r="A15" s="22">
        <v>42370</v>
      </c>
      <c r="B15" s="19">
        <v>13.891</v>
      </c>
      <c r="C15" s="19"/>
      <c r="G15" s="60">
        <v>42339</v>
      </c>
      <c r="H15" s="45">
        <v>638.88397216796795</v>
      </c>
      <c r="I15" s="45">
        <v>3.4510000000000001</v>
      </c>
      <c r="J15">
        <v>27.939</v>
      </c>
      <c r="M15" s="57">
        <v>42309</v>
      </c>
      <c r="N15" s="49"/>
    </row>
    <row r="16" spans="1:20" x14ac:dyDescent="0.35">
      <c r="A16" s="22">
        <v>42339</v>
      </c>
      <c r="B16" s="19">
        <v>12.9399</v>
      </c>
      <c r="C16" s="19"/>
      <c r="G16" s="60">
        <v>42309</v>
      </c>
      <c r="H16" s="45">
        <v>617.572998046875</v>
      </c>
      <c r="I16" s="45">
        <v>2.028</v>
      </c>
      <c r="J16">
        <v>25.641999999999999</v>
      </c>
      <c r="M16" s="57">
        <v>42278</v>
      </c>
      <c r="N16" s="56">
        <v>930.69</v>
      </c>
    </row>
    <row r="17" spans="1:14" x14ac:dyDescent="0.35">
      <c r="A17" s="22">
        <v>42309</v>
      </c>
      <c r="B17" s="19">
        <v>9.6608999999999998</v>
      </c>
      <c r="C17" s="19"/>
      <c r="G17" s="60">
        <v>42278</v>
      </c>
      <c r="H17" s="45">
        <v>605.29901123046795</v>
      </c>
      <c r="I17" s="45">
        <v>1.8380000000000001</v>
      </c>
      <c r="J17">
        <v>25.251999999999999</v>
      </c>
      <c r="M17" s="57">
        <v>42248</v>
      </c>
      <c r="N17" s="56">
        <v>922.14</v>
      </c>
    </row>
    <row r="18" spans="1:14" x14ac:dyDescent="0.35">
      <c r="A18" s="22">
        <v>42278</v>
      </c>
      <c r="B18" s="19">
        <v>9.5181000000000004</v>
      </c>
      <c r="C18" s="19"/>
      <c r="G18" s="60">
        <v>42248</v>
      </c>
      <c r="H18" s="45">
        <v>594.3759765625</v>
      </c>
      <c r="I18" s="45">
        <v>1.72</v>
      </c>
      <c r="J18">
        <v>26.018999999999998</v>
      </c>
      <c r="M18" s="57">
        <v>42217</v>
      </c>
      <c r="N18" s="56">
        <v>909.85</v>
      </c>
    </row>
    <row r="19" spans="1:14" x14ac:dyDescent="0.35">
      <c r="A19" s="22">
        <v>42248</v>
      </c>
      <c r="B19" s="19">
        <v>9.4258000000000006</v>
      </c>
      <c r="C19" s="19"/>
      <c r="G19" s="60">
        <v>42217</v>
      </c>
      <c r="H19" s="45">
        <v>584.32501220703102</v>
      </c>
      <c r="I19" s="45">
        <v>2.097</v>
      </c>
      <c r="J19">
        <v>26.780999999999999</v>
      </c>
      <c r="M19" s="57">
        <v>42186</v>
      </c>
      <c r="N19" s="56">
        <v>897.04</v>
      </c>
    </row>
    <row r="20" spans="1:14" x14ac:dyDescent="0.35">
      <c r="A20" s="22">
        <v>42217</v>
      </c>
      <c r="B20" s="19">
        <v>9.2987000000000002</v>
      </c>
      <c r="C20" s="19"/>
      <c r="G20" s="60">
        <v>42186</v>
      </c>
      <c r="H20" s="45">
        <v>572.32098388671795</v>
      </c>
      <c r="I20" s="45">
        <v>2.218</v>
      </c>
      <c r="J20">
        <v>27.26</v>
      </c>
      <c r="M20" s="57">
        <v>42156</v>
      </c>
      <c r="N20" s="56">
        <v>884.33</v>
      </c>
    </row>
    <row r="21" spans="1:14" x14ac:dyDescent="0.35">
      <c r="A21" s="22">
        <v>42186</v>
      </c>
      <c r="B21" s="19">
        <v>9.1975999999999996</v>
      </c>
      <c r="C21" s="19"/>
      <c r="G21" s="60">
        <v>42156</v>
      </c>
      <c r="H21" s="45">
        <v>559.90399169921795</v>
      </c>
      <c r="I21" s="45">
        <v>2.2480000000000002</v>
      </c>
      <c r="J21">
        <v>27.132000000000001</v>
      </c>
      <c r="M21" s="57">
        <v>42125</v>
      </c>
      <c r="N21" s="56">
        <v>872.85</v>
      </c>
    </row>
    <row r="22" spans="1:14" x14ac:dyDescent="0.35">
      <c r="A22" s="22">
        <v>42156</v>
      </c>
      <c r="B22" s="19">
        <v>9.0986999999999991</v>
      </c>
      <c r="C22" s="19"/>
      <c r="G22" s="60">
        <v>42125</v>
      </c>
      <c r="H22" s="45">
        <v>547.59600830078102</v>
      </c>
      <c r="I22" s="45">
        <v>1.714</v>
      </c>
      <c r="J22">
        <v>26.219000000000001</v>
      </c>
      <c r="M22" s="57">
        <v>42095</v>
      </c>
      <c r="N22" s="56">
        <v>860.1</v>
      </c>
    </row>
    <row r="23" spans="1:14" x14ac:dyDescent="0.35">
      <c r="A23" s="22">
        <v>42125</v>
      </c>
      <c r="B23" s="19">
        <v>9.0035000000000007</v>
      </c>
      <c r="C23" s="19"/>
      <c r="G23" s="60">
        <v>42095</v>
      </c>
      <c r="H23" s="45">
        <v>538.36901855468705</v>
      </c>
      <c r="I23" s="45">
        <v>1.99</v>
      </c>
      <c r="J23">
        <v>26.837</v>
      </c>
      <c r="M23" s="57">
        <v>42064</v>
      </c>
      <c r="N23" s="56">
        <v>853.74</v>
      </c>
    </row>
    <row r="24" spans="1:14" x14ac:dyDescent="0.35">
      <c r="A24" s="22">
        <v>42095</v>
      </c>
      <c r="B24" s="19">
        <v>8.9220000000000006</v>
      </c>
      <c r="C24" s="19"/>
      <c r="F24" s="47"/>
      <c r="G24" s="60">
        <v>42064</v>
      </c>
      <c r="H24" s="45">
        <v>527.864990234375</v>
      </c>
      <c r="I24" s="45">
        <v>2.23</v>
      </c>
      <c r="J24">
        <v>26.564</v>
      </c>
      <c r="M24" s="57">
        <v>42036</v>
      </c>
      <c r="N24" s="56">
        <v>845.45</v>
      </c>
    </row>
    <row r="25" spans="1:14" x14ac:dyDescent="0.35">
      <c r="A25" s="22">
        <v>42064</v>
      </c>
      <c r="B25" s="19">
        <v>8.8198000000000008</v>
      </c>
      <c r="C25" s="19"/>
      <c r="G25" s="60">
        <v>42036</v>
      </c>
      <c r="H25" s="45">
        <v>516.35198974609295</v>
      </c>
      <c r="I25" s="45">
        <v>1.0409999999999999</v>
      </c>
      <c r="J25">
        <v>27.419</v>
      </c>
      <c r="M25" s="57">
        <v>42005</v>
      </c>
      <c r="N25" s="56">
        <v>843.35</v>
      </c>
    </row>
    <row r="26" spans="1:14" x14ac:dyDescent="0.35">
      <c r="A26" s="22">
        <v>42036</v>
      </c>
      <c r="B26" s="19">
        <v>8.7215000000000007</v>
      </c>
      <c r="C26" s="19"/>
      <c r="G26" s="60">
        <v>42005</v>
      </c>
      <c r="H26" s="45">
        <v>511.031005859375</v>
      </c>
      <c r="I26" s="45">
        <v>2.3359999999999999</v>
      </c>
      <c r="J26">
        <v>33.579000000000001</v>
      </c>
      <c r="M26" s="57">
        <v>41974</v>
      </c>
      <c r="N26" s="56">
        <v>841.66</v>
      </c>
    </row>
    <row r="27" spans="1:14" x14ac:dyDescent="0.35">
      <c r="A27" s="22">
        <v>42005</v>
      </c>
      <c r="B27" s="19">
        <v>8.6329999999999991</v>
      </c>
      <c r="C27" s="19"/>
      <c r="G27" s="60">
        <v>41974</v>
      </c>
      <c r="H27" s="45">
        <v>499.36700439453102</v>
      </c>
      <c r="I27" s="45">
        <v>1.5940000000000001</v>
      </c>
      <c r="J27">
        <v>37.581000000000003</v>
      </c>
      <c r="M27" s="57">
        <v>41944</v>
      </c>
      <c r="N27" s="56">
        <v>833.72</v>
      </c>
    </row>
    <row r="28" spans="1:14" x14ac:dyDescent="0.35">
      <c r="A28" s="22">
        <v>41974</v>
      </c>
      <c r="B28" s="19">
        <v>8.5504999999999995</v>
      </c>
      <c r="C28" s="19"/>
      <c r="G28" s="60">
        <v>41944</v>
      </c>
      <c r="H28" s="45">
        <v>491.53298950195301</v>
      </c>
      <c r="I28" s="45">
        <v>1.7110000000000001</v>
      </c>
      <c r="J28">
        <v>40.225000000000001</v>
      </c>
      <c r="M28" s="57">
        <v>41913</v>
      </c>
      <c r="N28" s="56">
        <v>826.18</v>
      </c>
    </row>
    <row r="29" spans="1:14" x14ac:dyDescent="0.35">
      <c r="A29" s="22">
        <v>41944</v>
      </c>
      <c r="B29" s="19">
        <v>8.5280000000000005</v>
      </c>
      <c r="C29" s="19"/>
      <c r="G29" s="60">
        <v>41913</v>
      </c>
      <c r="H29" s="45">
        <v>483.26400756835898</v>
      </c>
      <c r="I29" s="45">
        <v>2.4609999999999999</v>
      </c>
      <c r="J29">
        <v>41.868000000000002</v>
      </c>
      <c r="M29" s="57">
        <v>41883</v>
      </c>
      <c r="N29" s="56">
        <v>816.18</v>
      </c>
    </row>
    <row r="30" spans="1:14" x14ac:dyDescent="0.35">
      <c r="A30" s="22">
        <v>41913</v>
      </c>
      <c r="B30" s="19">
        <v>8.5030000000000001</v>
      </c>
      <c r="C30" s="19"/>
      <c r="G30" s="60">
        <v>41883</v>
      </c>
      <c r="H30" s="45">
        <v>471.65499877929602</v>
      </c>
      <c r="I30" s="45">
        <v>2.335</v>
      </c>
      <c r="J30">
        <v>40.274000000000001</v>
      </c>
      <c r="M30" s="57">
        <v>41852</v>
      </c>
      <c r="N30" s="56">
        <v>803.37</v>
      </c>
    </row>
    <row r="31" spans="1:14" x14ac:dyDescent="0.35">
      <c r="A31" s="22">
        <v>41883</v>
      </c>
      <c r="B31" s="19">
        <v>8.4335000000000004</v>
      </c>
      <c r="C31" s="19"/>
      <c r="G31" s="60">
        <v>41852</v>
      </c>
      <c r="H31" s="45">
        <v>460.891998291015</v>
      </c>
      <c r="I31" s="45">
        <v>2.4830000000000001</v>
      </c>
      <c r="J31">
        <v>39.264000000000003</v>
      </c>
      <c r="M31" s="57">
        <v>41821</v>
      </c>
      <c r="N31" s="56">
        <v>790.47</v>
      </c>
    </row>
    <row r="32" spans="1:14" x14ac:dyDescent="0.35">
      <c r="A32" s="22">
        <v>41852</v>
      </c>
      <c r="B32" s="19">
        <v>8.4013000000000009</v>
      </c>
      <c r="C32" s="19"/>
      <c r="G32" s="60">
        <v>41821</v>
      </c>
      <c r="H32" s="45">
        <v>449.72601318359301</v>
      </c>
      <c r="I32" s="45">
        <v>2.1150000000000002</v>
      </c>
      <c r="J32">
        <v>37.901000000000003</v>
      </c>
      <c r="M32" s="57">
        <v>41791</v>
      </c>
      <c r="N32" s="56">
        <v>779.97</v>
      </c>
    </row>
    <row r="33" spans="1:14" x14ac:dyDescent="0.35">
      <c r="A33" s="22">
        <v>41821</v>
      </c>
      <c r="B33" s="19">
        <v>8.2136999999999993</v>
      </c>
      <c r="C33" s="19"/>
      <c r="G33" s="60">
        <v>41791</v>
      </c>
      <c r="H33" s="45">
        <v>440.412994384765</v>
      </c>
      <c r="I33" s="45">
        <v>1.5129999999999999</v>
      </c>
      <c r="J33">
        <v>38.072000000000003</v>
      </c>
      <c r="M33" s="57">
        <v>41760</v>
      </c>
      <c r="N33" s="56">
        <v>768.4</v>
      </c>
    </row>
    <row r="34" spans="1:14" x14ac:dyDescent="0.35">
      <c r="A34" s="22">
        <v>41791</v>
      </c>
      <c r="B34" s="19">
        <v>8.1315000000000008</v>
      </c>
      <c r="C34" s="19"/>
      <c r="G34" s="60">
        <v>41760</v>
      </c>
      <c r="H34" s="45">
        <v>433.84698486328102</v>
      </c>
      <c r="I34" s="45">
        <v>2.2120000000000002</v>
      </c>
      <c r="J34">
        <v>41.554000000000002</v>
      </c>
      <c r="M34" s="57">
        <v>41730</v>
      </c>
      <c r="N34" s="56">
        <v>754.31</v>
      </c>
    </row>
    <row r="35" spans="1:14" x14ac:dyDescent="0.35">
      <c r="A35" s="22">
        <v>41760</v>
      </c>
      <c r="B35" s="19">
        <v>8.0785</v>
      </c>
      <c r="C35" s="19"/>
      <c r="G35" s="60">
        <v>41730</v>
      </c>
      <c r="H35" s="45">
        <v>424.45700073242102</v>
      </c>
      <c r="I35" s="45">
        <v>1.77</v>
      </c>
      <c r="J35">
        <v>41.045000000000002</v>
      </c>
      <c r="M35" s="57">
        <v>41699</v>
      </c>
      <c r="N35" s="56">
        <v>741.56</v>
      </c>
    </row>
    <row r="36" spans="1:14" x14ac:dyDescent="0.35">
      <c r="A36" s="22">
        <v>41730</v>
      </c>
      <c r="B36" s="19">
        <v>8.0007999999999999</v>
      </c>
      <c r="C36" s="19"/>
      <c r="G36" s="60">
        <v>41699</v>
      </c>
      <c r="H36" s="45">
        <v>417.072998046875</v>
      </c>
      <c r="I36" s="45">
        <v>2.9209999999999998</v>
      </c>
      <c r="J36">
        <v>39.563000000000002</v>
      </c>
      <c r="M36" s="57">
        <v>41671</v>
      </c>
      <c r="N36" s="56">
        <v>723.94</v>
      </c>
    </row>
    <row r="37" spans="1:14" x14ac:dyDescent="0.35">
      <c r="A37" s="22">
        <v>41699</v>
      </c>
      <c r="B37" s="19">
        <v>8.0009999999999994</v>
      </c>
      <c r="C37" s="19"/>
      <c r="G37" s="60">
        <v>41671</v>
      </c>
      <c r="H37" s="45">
        <v>405.23800659179602</v>
      </c>
      <c r="I37" s="45">
        <v>5.9249999999999998</v>
      </c>
      <c r="J37">
        <v>36.149000000000001</v>
      </c>
      <c r="M37" s="57">
        <v>41640</v>
      </c>
      <c r="N37" s="56">
        <v>688.67</v>
      </c>
    </row>
    <row r="38" spans="1:14" x14ac:dyDescent="0.35">
      <c r="A38" s="22">
        <v>41671</v>
      </c>
      <c r="B38" s="19">
        <v>7.8855000000000004</v>
      </c>
      <c r="C38" s="19"/>
      <c r="G38" s="60">
        <v>41640</v>
      </c>
      <c r="H38" s="45">
        <v>382.56900024414</v>
      </c>
      <c r="I38" s="45">
        <v>5.4020000000000001</v>
      </c>
      <c r="J38">
        <v>28.373999999999999</v>
      </c>
      <c r="M38" s="57">
        <v>41609</v>
      </c>
      <c r="N38" s="56">
        <v>656.17</v>
      </c>
    </row>
    <row r="39" spans="1:14" x14ac:dyDescent="0.35">
      <c r="A39" s="22">
        <v>41640</v>
      </c>
      <c r="B39" s="19">
        <v>8.0188000000000006</v>
      </c>
      <c r="C39" s="19"/>
      <c r="D39" s="46">
        <v>41609</v>
      </c>
      <c r="E39" s="45">
        <v>166.84</v>
      </c>
      <c r="G39" s="60">
        <v>41609</v>
      </c>
      <c r="H39" s="45">
        <v>362.96200561523398</v>
      </c>
      <c r="I39" s="45">
        <v>3.5459999999999998</v>
      </c>
      <c r="J39">
        <v>24.297999999999998</v>
      </c>
      <c r="M39" s="57">
        <v>41579</v>
      </c>
      <c r="N39" s="56">
        <v>646.52</v>
      </c>
    </row>
    <row r="40" spans="1:14" x14ac:dyDescent="0.35">
      <c r="A40" s="22">
        <v>41609</v>
      </c>
      <c r="B40" s="19">
        <v>6.5179999999999998</v>
      </c>
      <c r="C40" s="19"/>
      <c r="D40" s="46">
        <v>41579</v>
      </c>
      <c r="E40" s="45">
        <v>164.51</v>
      </c>
      <c r="G40" s="60">
        <v>41579</v>
      </c>
      <c r="H40" s="45">
        <v>350.531005859375</v>
      </c>
      <c r="I40" s="45">
        <v>2.9020000000000001</v>
      </c>
      <c r="J40">
        <v>21.411999999999999</v>
      </c>
      <c r="M40" s="57">
        <v>41548</v>
      </c>
      <c r="N40" s="55">
        <v>638.75</v>
      </c>
    </row>
    <row r="41" spans="1:14" x14ac:dyDescent="0.35">
      <c r="A41" s="22">
        <v>41579</v>
      </c>
      <c r="B41" s="19">
        <v>6.1405000000000003</v>
      </c>
      <c r="C41" s="19"/>
      <c r="D41" s="46">
        <v>41548</v>
      </c>
      <c r="E41" s="45">
        <v>163</v>
      </c>
      <c r="G41" s="60">
        <v>41548</v>
      </c>
      <c r="H41" s="45">
        <v>340.64401245117102</v>
      </c>
      <c r="I41" s="45">
        <v>1.31</v>
      </c>
      <c r="J41">
        <v>19.143999999999998</v>
      </c>
      <c r="M41" s="57">
        <v>41518</v>
      </c>
      <c r="N41" s="55">
        <v>631.54999999999995</v>
      </c>
    </row>
    <row r="42" spans="1:14" x14ac:dyDescent="0.35">
      <c r="A42" s="22">
        <v>41548</v>
      </c>
      <c r="B42" s="19">
        <v>5.9081999999999999</v>
      </c>
      <c r="C42" s="19"/>
      <c r="D42" s="46">
        <v>41518</v>
      </c>
      <c r="E42" s="45">
        <v>161.56</v>
      </c>
      <c r="G42" s="60">
        <v>41518</v>
      </c>
      <c r="H42" s="45">
        <v>336.23800659179602</v>
      </c>
      <c r="I42" s="45">
        <v>1.5980000000000001</v>
      </c>
      <c r="J42">
        <v>18.920000000000002</v>
      </c>
      <c r="M42" s="57">
        <v>41487</v>
      </c>
      <c r="N42" s="55">
        <v>624.72</v>
      </c>
    </row>
    <row r="43" spans="1:14" x14ac:dyDescent="0.35">
      <c r="A43" s="22">
        <v>41518</v>
      </c>
      <c r="B43" s="19">
        <v>5.7907999999999999</v>
      </c>
      <c r="C43" s="19"/>
      <c r="D43" s="46">
        <v>41487</v>
      </c>
      <c r="E43" s="45">
        <v>160.22999999999999</v>
      </c>
      <c r="G43" s="60">
        <v>41487</v>
      </c>
      <c r="H43" s="45">
        <v>330.94900512695301</v>
      </c>
      <c r="I43" s="45">
        <v>1.48</v>
      </c>
      <c r="J43">
        <v>19.024000000000001</v>
      </c>
      <c r="M43" s="57">
        <v>41456</v>
      </c>
      <c r="N43" s="55">
        <v>617.73</v>
      </c>
    </row>
    <row r="44" spans="1:14" x14ac:dyDescent="0.35">
      <c r="A44" s="22">
        <v>41487</v>
      </c>
      <c r="B44" s="19">
        <v>5.6711999999999998</v>
      </c>
      <c r="C44" s="19"/>
      <c r="D44" s="46">
        <v>41456</v>
      </c>
      <c r="E44" s="45">
        <v>158.9</v>
      </c>
      <c r="G44" s="60">
        <v>41456</v>
      </c>
      <c r="H44" s="45">
        <v>326.12200927734301</v>
      </c>
      <c r="I44" s="45">
        <v>2.2410000000000001</v>
      </c>
      <c r="J44">
        <v>20.494</v>
      </c>
      <c r="M44" s="57">
        <v>41426</v>
      </c>
      <c r="N44" s="55">
        <v>610.80999999999995</v>
      </c>
    </row>
    <row r="45" spans="1:14" x14ac:dyDescent="0.35">
      <c r="A45" s="22">
        <v>41456</v>
      </c>
      <c r="B45" s="19">
        <v>5.5061999999999998</v>
      </c>
      <c r="C45" s="19"/>
      <c r="D45" s="46">
        <v>41426</v>
      </c>
      <c r="E45" s="45">
        <v>157.44</v>
      </c>
      <c r="G45" s="60">
        <v>41426</v>
      </c>
      <c r="H45" s="45">
        <v>318.97299194335898</v>
      </c>
      <c r="I45" s="45">
        <v>4.0739999999999998</v>
      </c>
      <c r="J45">
        <v>20.978000000000002</v>
      </c>
      <c r="M45" s="57">
        <v>41395</v>
      </c>
      <c r="N45" s="56">
        <v>602.70000000000005</v>
      </c>
    </row>
    <row r="46" spans="1:14" x14ac:dyDescent="0.35">
      <c r="A46" s="22">
        <v>41426</v>
      </c>
      <c r="B46" s="19">
        <v>5.3863000000000003</v>
      </c>
      <c r="C46" s="19"/>
      <c r="D46" s="46">
        <v>41395</v>
      </c>
      <c r="E46" s="45">
        <v>156.13999999999999</v>
      </c>
      <c r="G46" s="60">
        <v>41395</v>
      </c>
      <c r="H46" s="45">
        <v>306.48800659179602</v>
      </c>
      <c r="I46" s="45">
        <v>1.8440000000000001</v>
      </c>
      <c r="J46">
        <v>18.236000000000001</v>
      </c>
      <c r="M46" s="57">
        <v>41365</v>
      </c>
      <c r="N46" s="56">
        <v>595.22</v>
      </c>
    </row>
    <row r="47" spans="1:14" x14ac:dyDescent="0.35">
      <c r="A47" s="22">
        <v>41395</v>
      </c>
      <c r="B47" s="19">
        <v>5.2835000000000001</v>
      </c>
      <c r="C47" s="19"/>
      <c r="D47" s="46">
        <v>41365</v>
      </c>
      <c r="E47" s="45">
        <v>155.07</v>
      </c>
      <c r="G47" s="60">
        <v>41365</v>
      </c>
      <c r="H47" s="45">
        <v>300.93798828125</v>
      </c>
      <c r="I47" s="45">
        <v>0.70099999999999996</v>
      </c>
      <c r="J47">
        <v>18.190999999999999</v>
      </c>
      <c r="M47" s="57">
        <v>41334</v>
      </c>
      <c r="N47" s="56">
        <v>589.55999999999995</v>
      </c>
    </row>
    <row r="48" spans="1:14" x14ac:dyDescent="0.35">
      <c r="A48" s="22">
        <v>41365</v>
      </c>
      <c r="B48" s="19">
        <v>5.1885000000000003</v>
      </c>
      <c r="C48" s="19"/>
      <c r="D48" s="46">
        <v>41334</v>
      </c>
      <c r="E48" s="45">
        <v>153.94999999999999</v>
      </c>
      <c r="G48" s="60">
        <v>41334</v>
      </c>
      <c r="H48" s="45">
        <v>298.84298706054602</v>
      </c>
      <c r="I48" s="45">
        <v>0.40300000000000002</v>
      </c>
      <c r="J48">
        <v>20.568999999999999</v>
      </c>
      <c r="M48" s="57">
        <v>41306</v>
      </c>
      <c r="N48" s="56">
        <v>583.67999999999995</v>
      </c>
    </row>
    <row r="49" spans="1:14" x14ac:dyDescent="0.35">
      <c r="A49" s="22">
        <v>41334</v>
      </c>
      <c r="B49" s="19">
        <v>5.1205999999999996</v>
      </c>
      <c r="C49" s="19"/>
      <c r="D49" s="46">
        <v>41306</v>
      </c>
      <c r="E49" s="45">
        <v>152.84</v>
      </c>
      <c r="G49" s="60">
        <v>41306</v>
      </c>
      <c r="H49" s="45">
        <v>297.64401245117102</v>
      </c>
      <c r="I49" s="45">
        <v>-0.123</v>
      </c>
      <c r="J49">
        <v>24.62</v>
      </c>
      <c r="M49" s="57">
        <v>41275</v>
      </c>
      <c r="N49" s="56">
        <v>577.58000000000004</v>
      </c>
    </row>
    <row r="50" spans="1:14" x14ac:dyDescent="0.35">
      <c r="A50" s="22">
        <v>41306</v>
      </c>
      <c r="B50" s="19">
        <v>5.0220000000000002</v>
      </c>
      <c r="C50" s="19"/>
      <c r="D50" s="46">
        <v>41275</v>
      </c>
      <c r="E50" s="45">
        <v>152.09</v>
      </c>
      <c r="G50" s="60">
        <v>41275</v>
      </c>
      <c r="H50" s="45">
        <v>298.010986328125</v>
      </c>
      <c r="I50" s="45">
        <v>2.0550000000000002</v>
      </c>
      <c r="J50">
        <v>25.861999999999998</v>
      </c>
      <c r="M50" s="57">
        <v>41244</v>
      </c>
      <c r="N50" s="56">
        <v>571.77</v>
      </c>
    </row>
    <row r="51" spans="1:14" x14ac:dyDescent="0.35">
      <c r="A51" s="22">
        <v>41275</v>
      </c>
      <c r="B51" s="19">
        <v>4.9779999999999998</v>
      </c>
      <c r="C51" s="19"/>
      <c r="D51" s="46">
        <v>41244</v>
      </c>
      <c r="E51" s="45">
        <v>150.38</v>
      </c>
      <c r="G51" s="60">
        <v>41244</v>
      </c>
      <c r="H51" s="45">
        <v>292.00900268554602</v>
      </c>
      <c r="I51" s="45">
        <v>1.1419999999999999</v>
      </c>
      <c r="J51">
        <v>25.635999999999999</v>
      </c>
      <c r="M51" s="57">
        <v>41214</v>
      </c>
      <c r="N51" s="56">
        <v>566.27</v>
      </c>
    </row>
    <row r="52" spans="1:14" x14ac:dyDescent="0.35">
      <c r="A52" s="22">
        <v>41244</v>
      </c>
      <c r="B52" s="19">
        <v>4.9234999999999998</v>
      </c>
      <c r="C52" s="19"/>
      <c r="D52" s="46">
        <v>41214</v>
      </c>
      <c r="E52" s="45">
        <v>148.83000000000001</v>
      </c>
      <c r="G52" s="60">
        <v>41214</v>
      </c>
      <c r="H52" s="45">
        <v>288.71200561523398</v>
      </c>
      <c r="I52" s="45">
        <v>0.98</v>
      </c>
      <c r="J52">
        <v>26.009</v>
      </c>
      <c r="M52" s="57">
        <v>41183</v>
      </c>
      <c r="N52" s="56">
        <v>560.64</v>
      </c>
    </row>
    <row r="53" spans="1:14" x14ac:dyDescent="0.35">
      <c r="A53" s="22">
        <v>41214</v>
      </c>
      <c r="B53" s="19">
        <v>4.8369999999999997</v>
      </c>
      <c r="C53" s="19"/>
      <c r="D53" s="46">
        <v>41183</v>
      </c>
      <c r="E53" s="45">
        <v>147.44999999999999</v>
      </c>
      <c r="G53" s="60">
        <v>41183</v>
      </c>
      <c r="H53" s="45">
        <v>285.90899658203102</v>
      </c>
      <c r="I53" s="45">
        <v>1.1200000000000001</v>
      </c>
      <c r="J53">
        <v>27.318000000000001</v>
      </c>
      <c r="M53" s="57">
        <v>41153</v>
      </c>
      <c r="N53" s="56">
        <v>554.9</v>
      </c>
    </row>
    <row r="54" spans="1:14" x14ac:dyDescent="0.35">
      <c r="A54" s="22">
        <v>41183</v>
      </c>
      <c r="B54" s="19">
        <v>4.7645</v>
      </c>
      <c r="C54" s="19"/>
      <c r="D54" s="46">
        <v>41153</v>
      </c>
      <c r="E54" s="45">
        <v>146.22</v>
      </c>
      <c r="G54" s="60">
        <v>41153</v>
      </c>
      <c r="H54" s="45">
        <v>282.74301147460898</v>
      </c>
      <c r="I54" s="45">
        <v>1.6870000000000001</v>
      </c>
      <c r="J54">
        <v>27.094000000000001</v>
      </c>
      <c r="M54" s="57">
        <v>41122</v>
      </c>
      <c r="N54" s="56">
        <v>548.79</v>
      </c>
    </row>
    <row r="55" spans="1:14" x14ac:dyDescent="0.35">
      <c r="A55" s="22">
        <v>41153</v>
      </c>
      <c r="B55" s="19">
        <v>4.7103999999999999</v>
      </c>
      <c r="C55" s="19"/>
      <c r="D55" s="46">
        <v>41122</v>
      </c>
      <c r="E55" s="45">
        <v>144.94</v>
      </c>
      <c r="G55" s="60">
        <v>41122</v>
      </c>
      <c r="H55" s="45">
        <v>278.052001953125</v>
      </c>
      <c r="I55" s="45">
        <v>2.7330000000000001</v>
      </c>
      <c r="J55">
        <v>26.788</v>
      </c>
      <c r="M55" s="57">
        <v>41091</v>
      </c>
      <c r="N55" s="56">
        <v>543.16999999999996</v>
      </c>
    </row>
    <row r="56" spans="1:14" x14ac:dyDescent="0.35">
      <c r="A56" s="22">
        <v>41122</v>
      </c>
      <c r="B56" s="19">
        <v>4.6383000000000001</v>
      </c>
      <c r="C56" s="19"/>
      <c r="D56" s="46">
        <v>41091</v>
      </c>
      <c r="E56" s="45">
        <v>143.66</v>
      </c>
      <c r="G56" s="60">
        <v>41091</v>
      </c>
      <c r="H56" s="45">
        <v>270.65399169921801</v>
      </c>
      <c r="I56" s="45">
        <v>2.6509999999999998</v>
      </c>
      <c r="J56">
        <v>25.651</v>
      </c>
      <c r="M56" s="57">
        <v>41061</v>
      </c>
      <c r="N56" s="56">
        <v>537.95000000000005</v>
      </c>
    </row>
    <row r="57" spans="1:14" x14ac:dyDescent="0.35">
      <c r="A57" s="22">
        <v>41091</v>
      </c>
      <c r="B57" s="19">
        <v>4.5735999999999999</v>
      </c>
      <c r="C57" s="19"/>
      <c r="D57" s="46">
        <v>41061</v>
      </c>
      <c r="E57" s="45">
        <v>142.53</v>
      </c>
      <c r="G57" s="60">
        <v>41061</v>
      </c>
      <c r="H57" s="45">
        <v>263.662994384765</v>
      </c>
      <c r="I57" s="45">
        <v>1.7150000000000001</v>
      </c>
      <c r="J57">
        <v>25.722000000000001</v>
      </c>
      <c r="M57" s="57">
        <v>41030</v>
      </c>
      <c r="N57" s="56">
        <v>532.66999999999996</v>
      </c>
    </row>
    <row r="58" spans="1:14" x14ac:dyDescent="0.35">
      <c r="A58" s="22">
        <v>41061</v>
      </c>
      <c r="B58" s="19">
        <v>4.5267999999999997</v>
      </c>
      <c r="C58" s="19"/>
      <c r="D58" s="46">
        <v>41030</v>
      </c>
      <c r="E58" s="45">
        <v>141.51</v>
      </c>
      <c r="G58" s="60">
        <v>41030</v>
      </c>
      <c r="H58" s="45">
        <v>259.21701049804602</v>
      </c>
      <c r="I58" s="45">
        <v>1.806</v>
      </c>
      <c r="J58">
        <v>25.762</v>
      </c>
      <c r="M58" s="57">
        <v>41000</v>
      </c>
      <c r="N58" s="56">
        <v>527.29</v>
      </c>
    </row>
    <row r="59" spans="1:14" x14ac:dyDescent="0.35">
      <c r="A59" s="22">
        <v>41030</v>
      </c>
      <c r="B59" s="19">
        <v>4.4683999999999999</v>
      </c>
      <c r="C59" s="19"/>
      <c r="D59" s="46">
        <v>41000</v>
      </c>
      <c r="E59" s="45">
        <v>140.37</v>
      </c>
      <c r="G59" s="60">
        <v>41000</v>
      </c>
      <c r="H59" s="45">
        <v>254.61900329589801</v>
      </c>
      <c r="I59" s="45">
        <v>2.7269999999999999</v>
      </c>
      <c r="J59">
        <v>25.866</v>
      </c>
      <c r="M59" s="57">
        <v>40969</v>
      </c>
      <c r="N59" s="56">
        <v>521.39</v>
      </c>
    </row>
    <row r="60" spans="1:14" x14ac:dyDescent="0.35">
      <c r="A60" s="22">
        <v>41000</v>
      </c>
      <c r="B60" s="19">
        <v>4.4107000000000003</v>
      </c>
      <c r="C60" s="19"/>
      <c r="D60" s="46">
        <v>40969</v>
      </c>
      <c r="E60" s="45">
        <v>139.21</v>
      </c>
      <c r="G60" s="60">
        <v>40969</v>
      </c>
      <c r="H60" s="45">
        <v>247.86099243164</v>
      </c>
      <c r="I60" s="45">
        <v>3.7770000000000001</v>
      </c>
      <c r="J60">
        <v>25.417000000000002</v>
      </c>
      <c r="M60" s="57">
        <v>40940</v>
      </c>
      <c r="N60" s="56">
        <v>515.29999999999995</v>
      </c>
    </row>
    <row r="61" spans="1:14" x14ac:dyDescent="0.35">
      <c r="A61" s="22">
        <v>40969</v>
      </c>
      <c r="B61" s="19">
        <v>4.3789999999999996</v>
      </c>
      <c r="C61" s="19"/>
      <c r="D61" s="46">
        <v>40940</v>
      </c>
      <c r="E61" s="45">
        <v>137.91999999999999</v>
      </c>
      <c r="G61" s="60">
        <v>40940</v>
      </c>
      <c r="H61" s="45">
        <v>238.84100341796801</v>
      </c>
      <c r="I61" s="45">
        <v>0.872</v>
      </c>
      <c r="J61">
        <v>23.808</v>
      </c>
      <c r="M61" s="57">
        <v>40909</v>
      </c>
      <c r="N61" s="56">
        <v>510.26</v>
      </c>
    </row>
    <row r="62" spans="1:14" x14ac:dyDescent="0.35">
      <c r="A62" s="22">
        <v>40940</v>
      </c>
      <c r="B62" s="19">
        <v>4.3540000000000001</v>
      </c>
      <c r="C62" s="19"/>
      <c r="D62" s="46">
        <v>40909</v>
      </c>
      <c r="E62" s="45">
        <v>136.91</v>
      </c>
      <c r="G62" s="60">
        <v>40909</v>
      </c>
      <c r="H62" s="45">
        <v>236.77600097656199</v>
      </c>
      <c r="I62" s="45">
        <v>1.8720000000000001</v>
      </c>
      <c r="J62">
        <v>24.821999999999999</v>
      </c>
      <c r="M62" s="57">
        <v>40878</v>
      </c>
      <c r="N62" s="56">
        <v>505.42</v>
      </c>
    </row>
    <row r="63" spans="1:14" x14ac:dyDescent="0.35">
      <c r="A63" s="22">
        <v>40909</v>
      </c>
      <c r="B63" s="19">
        <v>4.3324999999999996</v>
      </c>
      <c r="C63" s="19"/>
      <c r="D63" s="46">
        <v>40878</v>
      </c>
      <c r="E63" s="45">
        <v>135.66999999999999</v>
      </c>
      <c r="G63" s="60">
        <v>40878</v>
      </c>
      <c r="H63" s="45">
        <v>232.42399597167901</v>
      </c>
      <c r="I63" s="45">
        <v>1.4419999999999999</v>
      </c>
      <c r="J63">
        <v>24.347000000000001</v>
      </c>
      <c r="M63" s="57">
        <v>40848</v>
      </c>
      <c r="N63" s="56">
        <v>500.81</v>
      </c>
    </row>
    <row r="64" spans="1:14" x14ac:dyDescent="0.35">
      <c r="A64" s="22">
        <v>40878</v>
      </c>
      <c r="B64" s="19">
        <v>4.3029999999999999</v>
      </c>
      <c r="C64" s="19"/>
      <c r="D64" s="46">
        <v>40848</v>
      </c>
      <c r="E64" s="45">
        <v>134.54</v>
      </c>
      <c r="G64" s="60">
        <v>40848</v>
      </c>
      <c r="H64" s="45">
        <v>229.11999511718699</v>
      </c>
      <c r="I64" s="45">
        <v>2.0289999999999999</v>
      </c>
      <c r="J64">
        <v>23.882999999999999</v>
      </c>
      <c r="M64" s="57">
        <v>40817</v>
      </c>
      <c r="N64" s="56">
        <v>496.08</v>
      </c>
    </row>
    <row r="65" spans="1:14" x14ac:dyDescent="0.35">
      <c r="A65" s="22">
        <v>40848</v>
      </c>
      <c r="B65" s="19">
        <v>4.2809999999999997</v>
      </c>
      <c r="C65" s="19"/>
      <c r="D65" s="46">
        <v>40817</v>
      </c>
      <c r="E65" s="45">
        <v>133.75</v>
      </c>
      <c r="G65" s="60">
        <v>40817</v>
      </c>
      <c r="H65" s="45">
        <v>224.56300354003901</v>
      </c>
      <c r="I65" s="45">
        <v>0.94199999999999995</v>
      </c>
      <c r="J65">
        <v>23.716999999999999</v>
      </c>
      <c r="M65" s="57">
        <v>40787</v>
      </c>
      <c r="N65" s="56">
        <v>491.6</v>
      </c>
    </row>
    <row r="66" spans="1:14" x14ac:dyDescent="0.35">
      <c r="A66" s="22">
        <v>40817</v>
      </c>
      <c r="B66" s="19">
        <v>4.2355</v>
      </c>
      <c r="C66" s="19"/>
      <c r="D66" s="46">
        <v>40787</v>
      </c>
      <c r="E66" s="45">
        <v>132.91</v>
      </c>
      <c r="G66" s="60">
        <v>40787</v>
      </c>
      <c r="H66" s="45">
        <v>222.468002319335</v>
      </c>
      <c r="I66" s="45">
        <v>1.4419999999999999</v>
      </c>
      <c r="J66">
        <v>24.306999999999999</v>
      </c>
      <c r="M66" s="57">
        <v>40756</v>
      </c>
      <c r="N66" s="56">
        <v>486.61</v>
      </c>
    </row>
    <row r="67" spans="1:14" x14ac:dyDescent="0.35">
      <c r="A67" s="22">
        <v>40787</v>
      </c>
      <c r="B67" s="19">
        <v>4.2050000000000001</v>
      </c>
      <c r="C67" s="19"/>
      <c r="D67" s="46">
        <v>40756</v>
      </c>
      <c r="E67" s="45">
        <v>131.81</v>
      </c>
      <c r="G67" s="60">
        <v>40756</v>
      </c>
      <c r="H67" s="45">
        <v>219.30499267578099</v>
      </c>
      <c r="I67" s="45">
        <v>1.8120000000000001</v>
      </c>
      <c r="J67">
        <v>24.06</v>
      </c>
      <c r="M67" s="57">
        <v>40725</v>
      </c>
      <c r="N67" s="56">
        <v>481.72</v>
      </c>
    </row>
    <row r="68" spans="1:14" x14ac:dyDescent="0.35">
      <c r="A68" s="22">
        <v>40756</v>
      </c>
      <c r="B68" s="19">
        <v>4.2</v>
      </c>
      <c r="C68" s="19"/>
      <c r="D68" s="46">
        <v>40725</v>
      </c>
      <c r="E68" s="45">
        <v>130.72</v>
      </c>
      <c r="G68" s="60">
        <v>40725</v>
      </c>
      <c r="H68" s="45">
        <v>215.40100097656199</v>
      </c>
      <c r="I68" s="45">
        <v>2.7090000000000001</v>
      </c>
      <c r="J68">
        <v>24.477</v>
      </c>
      <c r="M68" s="57">
        <v>40695</v>
      </c>
      <c r="N68" s="55">
        <v>476.92</v>
      </c>
    </row>
    <row r="69" spans="1:14" x14ac:dyDescent="0.35">
      <c r="A69" s="22">
        <v>40725</v>
      </c>
      <c r="B69" s="19">
        <v>4.1379999999999999</v>
      </c>
      <c r="C69" s="19"/>
      <c r="D69" s="46">
        <v>40695</v>
      </c>
      <c r="E69" s="45">
        <v>129.69</v>
      </c>
      <c r="G69" s="60">
        <v>40695</v>
      </c>
      <c r="H69" s="45">
        <v>209.718994140625</v>
      </c>
      <c r="I69" s="45">
        <v>1.748</v>
      </c>
      <c r="J69">
        <v>24.207000000000001</v>
      </c>
      <c r="M69" s="57">
        <v>40664</v>
      </c>
      <c r="N69" s="55">
        <v>471.54</v>
      </c>
    </row>
    <row r="70" spans="1:14" x14ac:dyDescent="0.35">
      <c r="A70" s="22">
        <v>40695</v>
      </c>
      <c r="B70" s="19">
        <v>4.1085000000000003</v>
      </c>
      <c r="C70" s="19"/>
      <c r="D70" s="46">
        <v>40664</v>
      </c>
      <c r="E70" s="45">
        <v>128.77000000000001</v>
      </c>
      <c r="G70" s="60">
        <v>40664</v>
      </c>
      <c r="H70" s="45">
        <v>206.11700439453099</v>
      </c>
      <c r="I70" s="45">
        <v>1.89</v>
      </c>
      <c r="J70">
        <v>25.408999999999999</v>
      </c>
      <c r="M70" s="57">
        <v>40634</v>
      </c>
      <c r="N70" s="55">
        <v>466.74</v>
      </c>
    </row>
    <row r="71" spans="1:14" x14ac:dyDescent="0.35">
      <c r="A71" s="22">
        <v>40664</v>
      </c>
      <c r="B71" s="19">
        <v>4.0830000000000002</v>
      </c>
      <c r="C71" s="19"/>
      <c r="D71" s="46">
        <v>40634</v>
      </c>
      <c r="E71" s="45">
        <v>127.83</v>
      </c>
      <c r="G71" s="60">
        <v>40634</v>
      </c>
      <c r="H71" s="45">
        <v>202.29299926757801</v>
      </c>
      <c r="I71" s="45">
        <v>2.359</v>
      </c>
      <c r="J71">
        <v>25.245000000000001</v>
      </c>
      <c r="M71" s="57">
        <v>40603</v>
      </c>
      <c r="N71" s="55">
        <v>462.1</v>
      </c>
    </row>
    <row r="72" spans="1:14" x14ac:dyDescent="0.35">
      <c r="A72" s="22">
        <v>40634</v>
      </c>
      <c r="B72" s="19">
        <v>4.0795000000000003</v>
      </c>
      <c r="C72" s="19"/>
      <c r="D72" s="46">
        <v>40603</v>
      </c>
      <c r="E72" s="45">
        <v>126.77</v>
      </c>
      <c r="G72" s="60">
        <v>40603</v>
      </c>
      <c r="H72" s="45">
        <v>197.63000488281199</v>
      </c>
      <c r="I72" s="45">
        <v>2.4449999999999998</v>
      </c>
      <c r="J72">
        <v>26.574000000000002</v>
      </c>
      <c r="M72" s="57">
        <v>40575</v>
      </c>
      <c r="N72" s="55">
        <v>457.7</v>
      </c>
    </row>
    <row r="73" spans="1:14" x14ac:dyDescent="0.35">
      <c r="A73" s="22">
        <v>40603</v>
      </c>
      <c r="B73" s="19">
        <v>4.0549999999999997</v>
      </c>
      <c r="C73" s="19"/>
      <c r="D73" s="46">
        <v>40575</v>
      </c>
      <c r="E73" s="45" t="s">
        <v>248</v>
      </c>
      <c r="G73" s="60">
        <v>40575</v>
      </c>
      <c r="H73" s="45">
        <v>192.912994384765</v>
      </c>
      <c r="I73" s="45">
        <v>1.6990000000000001</v>
      </c>
      <c r="J73">
        <v>25.638000000000002</v>
      </c>
      <c r="M73" s="57">
        <v>40544</v>
      </c>
      <c r="N73" s="55">
        <v>453.48</v>
      </c>
    </row>
    <row r="74" spans="1:14" x14ac:dyDescent="0.35">
      <c r="A74" s="22">
        <v>40575</v>
      </c>
      <c r="B74" s="19">
        <v>4.0265000000000004</v>
      </c>
      <c r="C74" s="19"/>
      <c r="D74" s="46">
        <v>40544</v>
      </c>
      <c r="E74" s="45" t="s">
        <v>247</v>
      </c>
      <c r="G74" s="60">
        <v>40544</v>
      </c>
      <c r="H74" s="45">
        <v>189.690994262695</v>
      </c>
      <c r="I74" s="45">
        <v>1.4850000000000001</v>
      </c>
      <c r="J74">
        <v>26.161000000000001</v>
      </c>
      <c r="M74" s="57">
        <v>40513</v>
      </c>
      <c r="N74" s="56">
        <v>448.57</v>
      </c>
    </row>
    <row r="75" spans="1:14" x14ac:dyDescent="0.35">
      <c r="A75" s="22">
        <v>40544</v>
      </c>
      <c r="B75" s="19">
        <v>4.0075000000000003</v>
      </c>
      <c r="C75" s="19"/>
      <c r="D75" s="46">
        <v>40513</v>
      </c>
      <c r="E75" s="45">
        <v>123.89</v>
      </c>
      <c r="G75" s="60">
        <v>40513</v>
      </c>
      <c r="H75" s="45">
        <v>186.91600036621</v>
      </c>
      <c r="I75" s="45">
        <v>1.0640000000000001</v>
      </c>
      <c r="J75">
        <v>25.949000000000002</v>
      </c>
      <c r="M75" s="57">
        <v>40483</v>
      </c>
      <c r="N75" s="55">
        <v>444.38</v>
      </c>
    </row>
    <row r="76" spans="1:14" x14ac:dyDescent="0.35">
      <c r="A76" s="22">
        <v>40513</v>
      </c>
      <c r="B76" s="19">
        <v>3.97</v>
      </c>
      <c r="C76" s="19"/>
      <c r="D76" s="46">
        <v>40483</v>
      </c>
      <c r="E76" s="45" t="s">
        <v>246</v>
      </c>
      <c r="G76" s="60">
        <v>40483</v>
      </c>
      <c r="H76" s="45">
        <v>184.947998046875</v>
      </c>
      <c r="I76" s="45">
        <v>1.8919999999999999</v>
      </c>
      <c r="J76">
        <v>25.989000000000001</v>
      </c>
      <c r="M76" s="57">
        <v>40452</v>
      </c>
      <c r="N76" s="55">
        <v>440.23</v>
      </c>
    </row>
    <row r="77" spans="1:14" x14ac:dyDescent="0.35">
      <c r="A77" s="22">
        <v>40483</v>
      </c>
      <c r="B77" s="19">
        <v>3.9870000000000001</v>
      </c>
      <c r="C77" s="19"/>
      <c r="D77" s="46">
        <v>40452</v>
      </c>
      <c r="E77" s="45">
        <v>121.97</v>
      </c>
      <c r="G77" s="60">
        <v>40452</v>
      </c>
      <c r="H77" s="45">
        <v>181.51300048828099</v>
      </c>
      <c r="I77" s="45">
        <v>1.423</v>
      </c>
      <c r="J77">
        <v>25.465</v>
      </c>
      <c r="M77" s="57">
        <v>40422</v>
      </c>
      <c r="N77" s="54">
        <v>436.28</v>
      </c>
    </row>
    <row r="78" spans="1:14" x14ac:dyDescent="0.35">
      <c r="A78" s="22">
        <v>40452</v>
      </c>
      <c r="B78" s="19">
        <v>3.9540000000000002</v>
      </c>
      <c r="C78" s="19"/>
      <c r="D78" s="46">
        <v>40422</v>
      </c>
      <c r="E78" s="45">
        <v>120.95</v>
      </c>
      <c r="G78" s="60">
        <v>40422</v>
      </c>
      <c r="H78" s="45">
        <v>178.96699523925699</v>
      </c>
      <c r="I78" s="45">
        <v>1.2410000000000001</v>
      </c>
      <c r="J78">
        <v>24.984000000000002</v>
      </c>
      <c r="M78" s="57">
        <v>40391</v>
      </c>
      <c r="N78" s="54">
        <v>432.25</v>
      </c>
    </row>
    <row r="79" spans="1:14" x14ac:dyDescent="0.35">
      <c r="A79" s="22">
        <v>40422</v>
      </c>
      <c r="B79" s="19">
        <v>3.9609999999999999</v>
      </c>
      <c r="C79" s="19"/>
      <c r="D79" s="46">
        <v>40391</v>
      </c>
      <c r="E79" s="45" t="s">
        <v>245</v>
      </c>
      <c r="G79" s="60">
        <v>40391</v>
      </c>
      <c r="H79" s="45">
        <v>176.774002075195</v>
      </c>
      <c r="I79" s="45">
        <v>2.1549999999999998</v>
      </c>
      <c r="J79">
        <v>24.971</v>
      </c>
      <c r="M79" s="57">
        <v>40360</v>
      </c>
      <c r="N79" s="54">
        <v>427.98</v>
      </c>
    </row>
    <row r="80" spans="1:14" x14ac:dyDescent="0.35">
      <c r="A80" s="22">
        <v>40391</v>
      </c>
      <c r="B80" s="19">
        <v>3.95</v>
      </c>
      <c r="C80" s="19"/>
      <c r="D80" s="46">
        <v>40360</v>
      </c>
      <c r="E80" s="45" t="s">
        <v>244</v>
      </c>
      <c r="G80" s="60">
        <v>40360</v>
      </c>
      <c r="H80" s="45">
        <v>173.044998168945</v>
      </c>
      <c r="I80" s="45">
        <v>2.4870000000000001</v>
      </c>
      <c r="J80">
        <v>26.864999999999998</v>
      </c>
      <c r="M80" s="57">
        <v>40330</v>
      </c>
      <c r="N80" s="54">
        <v>423.88</v>
      </c>
    </row>
    <row r="81" spans="1:18" x14ac:dyDescent="0.35">
      <c r="A81" s="22">
        <v>40360</v>
      </c>
      <c r="B81" s="19">
        <v>3.9409999999999998</v>
      </c>
      <c r="C81" s="19"/>
      <c r="D81" s="46">
        <v>40330</v>
      </c>
      <c r="E81" s="45">
        <v>118.25</v>
      </c>
      <c r="G81" s="60">
        <v>40330</v>
      </c>
      <c r="H81" s="45">
        <v>168.84599304199199</v>
      </c>
      <c r="I81" s="45">
        <v>2.7320000000000002</v>
      </c>
      <c r="J81">
        <v>25.222999999999999</v>
      </c>
      <c r="M81" s="57">
        <v>40299</v>
      </c>
      <c r="N81" s="54">
        <v>418.79</v>
      </c>
    </row>
    <row r="82" spans="1:18" x14ac:dyDescent="0.35">
      <c r="A82" s="22">
        <v>40330</v>
      </c>
      <c r="B82" s="19">
        <v>3.9321999999999999</v>
      </c>
      <c r="C82" s="19"/>
      <c r="D82" s="46">
        <v>40299</v>
      </c>
      <c r="E82" s="45">
        <v>117.39</v>
      </c>
      <c r="G82" s="60">
        <v>40299</v>
      </c>
      <c r="H82" s="45">
        <v>164.35600280761699</v>
      </c>
      <c r="I82" s="45">
        <v>1.7569999999999999</v>
      </c>
      <c r="J82">
        <v>22.963999999999999</v>
      </c>
      <c r="M82" s="57">
        <v>40269</v>
      </c>
      <c r="N82" s="54">
        <v>413.79</v>
      </c>
    </row>
    <row r="83" spans="1:18" x14ac:dyDescent="0.35">
      <c r="A83" s="22">
        <v>40299</v>
      </c>
      <c r="B83" s="19">
        <v>3.9135</v>
      </c>
      <c r="C83" s="19"/>
      <c r="D83" s="46">
        <v>40269</v>
      </c>
      <c r="E83" s="45">
        <v>116.52</v>
      </c>
      <c r="G83" s="60">
        <v>40269</v>
      </c>
      <c r="H83" s="45">
        <v>161.51800537109301</v>
      </c>
      <c r="I83" s="45">
        <v>3.4460000000000002</v>
      </c>
      <c r="J83">
        <v>22.381</v>
      </c>
      <c r="M83" s="57">
        <v>40238</v>
      </c>
      <c r="N83" s="54">
        <v>409.06</v>
      </c>
    </row>
    <row r="84" spans="1:18" x14ac:dyDescent="0.35">
      <c r="A84" s="22">
        <v>40269</v>
      </c>
      <c r="B84" s="19">
        <v>3.8849999999999998</v>
      </c>
      <c r="C84" s="19"/>
      <c r="D84" s="46">
        <v>40238</v>
      </c>
      <c r="E84" s="45">
        <v>115.56</v>
      </c>
      <c r="G84" s="60">
        <v>40238</v>
      </c>
      <c r="H84" s="45">
        <v>156.13800048828099</v>
      </c>
      <c r="I84" s="45">
        <v>1.6870000000000001</v>
      </c>
      <c r="J84">
        <v>20.187999999999999</v>
      </c>
      <c r="M84" s="57">
        <v>40210</v>
      </c>
      <c r="N84" s="54">
        <v>402.94</v>
      </c>
    </row>
    <row r="85" spans="1:18" x14ac:dyDescent="0.35">
      <c r="A85" s="22">
        <v>40238</v>
      </c>
      <c r="B85" s="19">
        <v>3.8734999999999999</v>
      </c>
      <c r="C85" s="19"/>
      <c r="D85" s="46">
        <v>40210</v>
      </c>
      <c r="E85" s="45">
        <v>114.26</v>
      </c>
      <c r="G85" s="60">
        <v>40210</v>
      </c>
      <c r="H85" s="45">
        <v>153.54699707031199</v>
      </c>
      <c r="I85" s="45">
        <v>2.1219999999999999</v>
      </c>
      <c r="J85">
        <v>20.895</v>
      </c>
      <c r="M85" s="57">
        <v>40179</v>
      </c>
      <c r="N85" s="54">
        <v>396.84</v>
      </c>
    </row>
    <row r="86" spans="1:18" x14ac:dyDescent="0.35">
      <c r="A86" s="22">
        <v>40210</v>
      </c>
      <c r="B86" s="19">
        <v>3.8580000000000001</v>
      </c>
      <c r="C86" s="19"/>
      <c r="D86" s="46">
        <v>40179</v>
      </c>
      <c r="E86" s="45">
        <v>112.85</v>
      </c>
      <c r="G86" s="60">
        <v>40179</v>
      </c>
      <c r="H86" s="45">
        <v>150.35600280761699</v>
      </c>
      <c r="I86" s="45">
        <v>1.3140000000000001</v>
      </c>
      <c r="J86">
        <v>17.097999999999999</v>
      </c>
      <c r="M86" s="57">
        <v>40148</v>
      </c>
      <c r="N86" s="55">
        <v>391.56</v>
      </c>
    </row>
    <row r="87" spans="1:18" x14ac:dyDescent="0.35">
      <c r="A87" s="22">
        <v>40179</v>
      </c>
      <c r="B87" s="19">
        <v>3.8235000000000001</v>
      </c>
      <c r="C87" s="19"/>
      <c r="D87" s="46">
        <v>40148</v>
      </c>
      <c r="E87" s="45">
        <v>111.69</v>
      </c>
      <c r="G87" s="60">
        <v>40148</v>
      </c>
      <c r="H87" s="45">
        <v>148.406005859375</v>
      </c>
      <c r="I87" s="45">
        <v>1.0960000000000001</v>
      </c>
      <c r="J87">
        <v>16.585999999999999</v>
      </c>
      <c r="M87" s="57">
        <v>40118</v>
      </c>
      <c r="N87" s="54">
        <v>386.72</v>
      </c>
    </row>
    <row r="88" spans="1:18" x14ac:dyDescent="0.35">
      <c r="A88" s="22">
        <v>40148</v>
      </c>
      <c r="B88" s="19">
        <v>3.8010000000000002</v>
      </c>
      <c r="C88" s="19"/>
      <c r="D88" s="46">
        <v>40118</v>
      </c>
      <c r="E88" s="45">
        <v>110.66</v>
      </c>
      <c r="G88" s="60">
        <v>40118</v>
      </c>
      <c r="H88" s="45">
        <v>146.79699707031199</v>
      </c>
      <c r="I88" s="45">
        <v>1.4690000000000001</v>
      </c>
      <c r="J88">
        <v>15.874000000000001</v>
      </c>
      <c r="M88" s="57">
        <v>40087</v>
      </c>
      <c r="N88" s="54">
        <v>382.69</v>
      </c>
    </row>
    <row r="89" spans="1:18" x14ac:dyDescent="0.35">
      <c r="A89" s="22">
        <v>40118</v>
      </c>
      <c r="B89" s="19">
        <v>3.8085</v>
      </c>
      <c r="C89" s="19"/>
      <c r="D89" s="46">
        <v>40087</v>
      </c>
      <c r="E89" s="45">
        <v>109.75</v>
      </c>
      <c r="G89" s="60">
        <v>40087</v>
      </c>
      <c r="H89" s="45">
        <v>144.67199707031199</v>
      </c>
      <c r="I89" s="45">
        <v>1.034</v>
      </c>
      <c r="J89">
        <v>14.965999999999999</v>
      </c>
      <c r="M89" s="57">
        <v>40057</v>
      </c>
      <c r="N89" s="55">
        <v>379.18</v>
      </c>
    </row>
    <row r="90" spans="1:18" x14ac:dyDescent="0.35">
      <c r="A90" s="22">
        <v>40087</v>
      </c>
      <c r="B90" s="19">
        <v>3.8165</v>
      </c>
      <c r="C90" s="19"/>
      <c r="D90" s="46">
        <v>40057</v>
      </c>
      <c r="E90" s="45">
        <v>108.88</v>
      </c>
      <c r="G90" s="60">
        <v>40057</v>
      </c>
      <c r="H90" s="45">
        <v>143.19200134277301</v>
      </c>
      <c r="I90" s="45">
        <v>1.23</v>
      </c>
      <c r="J90">
        <v>16.117000000000001</v>
      </c>
      <c r="M90" s="57">
        <v>40026</v>
      </c>
      <c r="N90" s="55">
        <v>375.34</v>
      </c>
      <c r="P90" s="95"/>
    </row>
    <row r="91" spans="1:18" x14ac:dyDescent="0.35">
      <c r="A91" s="22">
        <v>40057</v>
      </c>
      <c r="B91" s="19">
        <v>3.843</v>
      </c>
      <c r="C91" s="19"/>
      <c r="D91" s="46">
        <v>40026</v>
      </c>
      <c r="E91" s="45">
        <v>108.08</v>
      </c>
      <c r="G91" s="60">
        <v>40026</v>
      </c>
      <c r="H91" s="45">
        <v>141.45199584960901</v>
      </c>
      <c r="I91" s="45">
        <v>3.7029999999999998</v>
      </c>
      <c r="J91">
        <v>16.681000000000001</v>
      </c>
      <c r="M91" s="57">
        <v>39995</v>
      </c>
      <c r="N91" s="55">
        <v>371.47</v>
      </c>
      <c r="P91" s="86"/>
      <c r="Q91" s="87"/>
    </row>
    <row r="92" spans="1:18" x14ac:dyDescent="0.35">
      <c r="A92" s="22">
        <v>40026</v>
      </c>
      <c r="B92" s="19">
        <v>3.8504999999999998</v>
      </c>
      <c r="C92" s="19"/>
      <c r="D92" s="46">
        <v>39995</v>
      </c>
      <c r="E92" s="45">
        <v>107.19</v>
      </c>
      <c r="G92" s="60">
        <v>39995</v>
      </c>
      <c r="H92" s="45">
        <v>136.40100097656199</v>
      </c>
      <c r="I92" s="45">
        <v>1.161</v>
      </c>
      <c r="J92">
        <v>14.089</v>
      </c>
      <c r="M92" s="57">
        <v>39965</v>
      </c>
      <c r="N92" s="55">
        <v>366.9</v>
      </c>
      <c r="R92" s="58"/>
    </row>
    <row r="93" spans="1:18" x14ac:dyDescent="0.35">
      <c r="A93" s="22">
        <v>39995</v>
      </c>
      <c r="B93" s="19">
        <v>3.8285</v>
      </c>
      <c r="C93" s="19"/>
      <c r="D93" s="46">
        <v>39965</v>
      </c>
      <c r="E93" s="45">
        <v>106.53</v>
      </c>
      <c r="G93" s="60">
        <v>39965</v>
      </c>
      <c r="H93" s="45">
        <v>134.83599853515599</v>
      </c>
      <c r="I93" s="45">
        <v>0.878</v>
      </c>
      <c r="J93">
        <v>16.404</v>
      </c>
      <c r="M93" s="57">
        <v>39934</v>
      </c>
      <c r="N93" s="54">
        <v>362.8</v>
      </c>
      <c r="R93" s="58"/>
    </row>
    <row r="94" spans="1:18" x14ac:dyDescent="0.35">
      <c r="A94" s="22">
        <v>39965</v>
      </c>
      <c r="B94" s="19">
        <v>3.7974999999999999</v>
      </c>
      <c r="C94" s="19"/>
      <c r="D94" s="46">
        <v>39934</v>
      </c>
      <c r="E94" s="47">
        <v>106.08</v>
      </c>
      <c r="G94" s="60">
        <v>39934</v>
      </c>
      <c r="H94" s="45">
        <v>133.66200256347599</v>
      </c>
      <c r="I94" s="45">
        <v>1.274</v>
      </c>
      <c r="J94">
        <v>17.388000000000002</v>
      </c>
      <c r="M94" s="57">
        <v>39904</v>
      </c>
      <c r="N94" s="54">
        <v>361.08</v>
      </c>
      <c r="R94" s="58"/>
    </row>
    <row r="95" spans="1:18" x14ac:dyDescent="0.35">
      <c r="A95" s="22">
        <v>39934</v>
      </c>
      <c r="B95" s="19">
        <v>3.746</v>
      </c>
      <c r="C95" s="19"/>
      <c r="D95" s="46">
        <v>39904</v>
      </c>
      <c r="E95" s="45">
        <v>105.73</v>
      </c>
      <c r="G95" s="60">
        <v>39904</v>
      </c>
      <c r="H95" s="45">
        <v>131.97999572753901</v>
      </c>
      <c r="I95" s="45">
        <v>1.5920000000000001</v>
      </c>
      <c r="J95">
        <v>18.116</v>
      </c>
      <c r="M95" s="57">
        <v>39873</v>
      </c>
      <c r="N95" s="55">
        <v>359.38</v>
      </c>
      <c r="R95" s="58"/>
    </row>
    <row r="96" spans="1:18" x14ac:dyDescent="0.35">
      <c r="A96" s="22">
        <v>39904</v>
      </c>
      <c r="B96" s="19">
        <v>3.7134999999999998</v>
      </c>
      <c r="C96" s="19"/>
      <c r="D96" s="46">
        <v>39873</v>
      </c>
      <c r="E96" s="45">
        <v>105.38</v>
      </c>
      <c r="G96" s="60">
        <v>39873</v>
      </c>
      <c r="H96" s="45">
        <v>129.91200256347599</v>
      </c>
      <c r="I96" s="45">
        <v>2.286</v>
      </c>
      <c r="J96">
        <v>18.114000000000001</v>
      </c>
      <c r="M96" s="57">
        <v>39845</v>
      </c>
      <c r="N96" s="55">
        <v>355.31</v>
      </c>
      <c r="R96" s="58"/>
    </row>
    <row r="97" spans="1:21" x14ac:dyDescent="0.35">
      <c r="A97" s="22">
        <v>39873</v>
      </c>
      <c r="B97" s="19">
        <v>3.7120000000000002</v>
      </c>
      <c r="C97" s="19"/>
      <c r="D97" s="46">
        <v>39845</v>
      </c>
      <c r="E97" s="45">
        <v>104.71</v>
      </c>
      <c r="G97" s="60">
        <v>39845</v>
      </c>
      <c r="H97" s="45">
        <v>127.00900268554599</v>
      </c>
      <c r="I97" s="45">
        <v>-1.085</v>
      </c>
      <c r="J97">
        <v>18.763000000000002</v>
      </c>
      <c r="M97" s="57">
        <v>39814</v>
      </c>
      <c r="N97" s="58">
        <v>354.81</v>
      </c>
      <c r="R97" s="58"/>
    </row>
    <row r="98" spans="1:21" x14ac:dyDescent="0.35">
      <c r="A98" s="22">
        <v>39845</v>
      </c>
      <c r="B98" s="19">
        <v>3.5630000000000002</v>
      </c>
      <c r="C98" s="19"/>
      <c r="D98" s="46">
        <v>39814</v>
      </c>
      <c r="E98" s="45">
        <v>104.26</v>
      </c>
      <c r="G98" s="60">
        <v>39814</v>
      </c>
      <c r="H98" s="45">
        <v>128.40199279785099</v>
      </c>
      <c r="I98" s="45">
        <v>0.871</v>
      </c>
      <c r="J98">
        <v>22.943999999999999</v>
      </c>
      <c r="M98" s="57">
        <v>39783</v>
      </c>
      <c r="N98" s="58">
        <v>355.1</v>
      </c>
      <c r="R98" s="58"/>
    </row>
    <row r="99" spans="1:21" x14ac:dyDescent="0.35">
      <c r="A99" s="22">
        <v>39814</v>
      </c>
      <c r="B99" s="19">
        <v>3.4855</v>
      </c>
      <c r="C99" s="19"/>
      <c r="D99" s="46">
        <v>39783</v>
      </c>
      <c r="E99" s="45">
        <v>103.71</v>
      </c>
      <c r="G99" s="60">
        <v>39783</v>
      </c>
      <c r="H99" s="45">
        <v>127.292999267578</v>
      </c>
      <c r="I99" s="45">
        <v>0.47799999999999998</v>
      </c>
      <c r="J99">
        <v>23.399000000000001</v>
      </c>
      <c r="M99" s="57">
        <v>39753</v>
      </c>
      <c r="N99" s="58">
        <v>356.03</v>
      </c>
      <c r="R99" s="58"/>
    </row>
    <row r="100" spans="1:21" x14ac:dyDescent="0.35">
      <c r="A100" s="83">
        <v>39783</v>
      </c>
      <c r="B100" s="82">
        <v>3.4540000000000002</v>
      </c>
      <c r="C100" s="19"/>
      <c r="D100" s="46">
        <v>39753</v>
      </c>
      <c r="E100" s="45">
        <v>103.36</v>
      </c>
      <c r="G100" s="60">
        <v>39753</v>
      </c>
      <c r="H100" s="45">
        <v>126.68699645996</v>
      </c>
      <c r="I100" s="45">
        <v>0.67400000000000004</v>
      </c>
      <c r="J100">
        <v>24.545999999999999</v>
      </c>
      <c r="M100" s="57">
        <v>39722</v>
      </c>
      <c r="N100" s="58">
        <v>357.02</v>
      </c>
      <c r="R100" s="58"/>
      <c r="S100" s="19"/>
      <c r="T100" s="19"/>
      <c r="U100" s="85"/>
    </row>
    <row r="101" spans="1:21" x14ac:dyDescent="0.35">
      <c r="A101" s="83">
        <v>39753</v>
      </c>
      <c r="B101" s="82">
        <v>3.371</v>
      </c>
      <c r="C101" s="19"/>
      <c r="D101" s="46">
        <v>39722</v>
      </c>
      <c r="E101" s="45">
        <v>103.01</v>
      </c>
      <c r="G101" s="60">
        <v>39722</v>
      </c>
      <c r="H101" s="45">
        <v>125.838996887207</v>
      </c>
      <c r="I101" s="45">
        <v>2.0449999999999999</v>
      </c>
      <c r="J101">
        <v>23.213999999999999</v>
      </c>
      <c r="M101" s="57">
        <v>39692</v>
      </c>
      <c r="N101" s="58">
        <v>355.06</v>
      </c>
      <c r="R101" s="58"/>
      <c r="S101" s="19"/>
      <c r="T101" s="19"/>
      <c r="U101" s="85"/>
    </row>
    <row r="102" spans="1:21" x14ac:dyDescent="0.35">
      <c r="A102" s="83">
        <v>39722</v>
      </c>
      <c r="B102" s="82">
        <v>3.3864999999999998</v>
      </c>
      <c r="C102" s="19"/>
      <c r="D102" s="46">
        <v>39692</v>
      </c>
      <c r="E102" s="45">
        <v>102.57</v>
      </c>
      <c r="G102" s="60">
        <v>39692</v>
      </c>
      <c r="H102" s="45">
        <v>123.317001342773</v>
      </c>
      <c r="I102" s="45">
        <v>1.722</v>
      </c>
      <c r="J102">
        <v>22.472000000000001</v>
      </c>
      <c r="M102" s="57">
        <v>39661</v>
      </c>
      <c r="N102" s="58">
        <v>353.09</v>
      </c>
      <c r="R102" s="58"/>
      <c r="S102" s="19"/>
      <c r="T102" s="19"/>
      <c r="U102" s="85"/>
    </row>
    <row r="103" spans="1:21" x14ac:dyDescent="0.35">
      <c r="A103" s="83">
        <v>39692</v>
      </c>
      <c r="B103" s="82">
        <v>3.1335000000000002</v>
      </c>
      <c r="C103" s="19"/>
      <c r="D103" s="46">
        <v>39661</v>
      </c>
      <c r="E103" s="45">
        <v>102.05</v>
      </c>
      <c r="G103" s="60">
        <v>39661</v>
      </c>
      <c r="H103" s="45">
        <v>121.230003356933</v>
      </c>
      <c r="I103" s="45">
        <v>1.399</v>
      </c>
      <c r="J103">
        <v>22.812000000000001</v>
      </c>
      <c r="M103" s="57">
        <v>39630</v>
      </c>
      <c r="N103" s="58">
        <v>350.17</v>
      </c>
      <c r="R103" s="58"/>
      <c r="S103" s="19"/>
      <c r="T103" s="19"/>
      <c r="U103" s="85"/>
    </row>
    <row r="104" spans="1:21" x14ac:dyDescent="0.35">
      <c r="A104" s="83">
        <v>39661</v>
      </c>
      <c r="B104" s="82">
        <v>3.0312999999999999</v>
      </c>
      <c r="C104" s="19"/>
      <c r="D104" s="63">
        <v>39630</v>
      </c>
      <c r="E104" s="64">
        <v>101.57</v>
      </c>
      <c r="G104" s="60">
        <v>39630</v>
      </c>
      <c r="H104" s="45">
        <v>119.556999206542</v>
      </c>
      <c r="I104" s="45">
        <v>3.2130000000000001</v>
      </c>
      <c r="J104">
        <v>25.14</v>
      </c>
      <c r="M104" s="57">
        <v>39600</v>
      </c>
      <c r="N104" s="58">
        <v>347.54</v>
      </c>
      <c r="R104" s="58"/>
      <c r="S104" s="19"/>
      <c r="T104" s="19"/>
      <c r="U104" s="85"/>
    </row>
    <row r="105" spans="1:21" x14ac:dyDescent="0.35">
      <c r="A105" s="83">
        <v>39630</v>
      </c>
      <c r="B105" s="82">
        <v>3.0449999999999999</v>
      </c>
      <c r="C105" s="19"/>
      <c r="D105" s="46">
        <v>39600</v>
      </c>
      <c r="E105" s="45">
        <v>101.2</v>
      </c>
      <c r="G105" s="60">
        <v>39600</v>
      </c>
      <c r="H105" s="45">
        <v>115.834999084472</v>
      </c>
      <c r="I105" s="45">
        <v>1.732</v>
      </c>
      <c r="J105">
        <v>24.338000000000001</v>
      </c>
      <c r="M105" s="57">
        <v>39569</v>
      </c>
      <c r="N105" s="58">
        <v>343.43</v>
      </c>
      <c r="R105" s="58"/>
      <c r="S105" s="19"/>
      <c r="T105" s="19"/>
      <c r="U105" s="85"/>
    </row>
    <row r="106" spans="1:21" x14ac:dyDescent="0.35">
      <c r="A106" s="83">
        <v>39600</v>
      </c>
      <c r="B106" s="82">
        <v>3.0234999999999999</v>
      </c>
      <c r="C106" s="19"/>
      <c r="D106" s="46">
        <v>39569</v>
      </c>
      <c r="E106" s="45">
        <v>100.56</v>
      </c>
      <c r="G106" s="60">
        <v>39569</v>
      </c>
      <c r="H106" s="45">
        <v>113.862998962402</v>
      </c>
      <c r="I106" s="45">
        <v>1.9019999999999999</v>
      </c>
      <c r="J106">
        <v>25.466000000000001</v>
      </c>
      <c r="M106" s="57">
        <v>39539</v>
      </c>
      <c r="N106" s="58">
        <v>339.8</v>
      </c>
      <c r="R106" s="58"/>
      <c r="S106" s="19"/>
      <c r="T106" s="19"/>
      <c r="U106" s="85"/>
    </row>
    <row r="107" spans="1:21" x14ac:dyDescent="0.35">
      <c r="A107" s="83">
        <v>39569</v>
      </c>
      <c r="B107" s="82">
        <v>3.0985</v>
      </c>
      <c r="C107" s="19"/>
      <c r="D107" s="46">
        <v>39539</v>
      </c>
      <c r="E107" s="45">
        <v>100</v>
      </c>
      <c r="G107" s="60">
        <v>39539</v>
      </c>
      <c r="H107" s="45">
        <v>111.737998962402</v>
      </c>
      <c r="I107" s="45">
        <v>1.59</v>
      </c>
      <c r="J107">
        <v>25.69</v>
      </c>
      <c r="M107" s="57">
        <v>39508</v>
      </c>
      <c r="N107" s="58">
        <v>335.66</v>
      </c>
      <c r="R107" s="58"/>
      <c r="S107" s="19"/>
      <c r="T107" s="19"/>
      <c r="U107" s="85"/>
    </row>
    <row r="108" spans="1:21" x14ac:dyDescent="0.35">
      <c r="A108" s="83">
        <v>39539</v>
      </c>
      <c r="B108" s="82">
        <v>3.1635</v>
      </c>
      <c r="C108" s="19"/>
      <c r="D108" s="46">
        <v>39508</v>
      </c>
      <c r="E108" s="45">
        <v>99.176299999999998</v>
      </c>
      <c r="G108" s="60">
        <v>39508</v>
      </c>
      <c r="H108" s="45">
        <v>109.988998413085</v>
      </c>
      <c r="I108" s="45">
        <v>2.8479999999999999</v>
      </c>
      <c r="J108">
        <v>26.529</v>
      </c>
      <c r="M108" s="57">
        <v>39479</v>
      </c>
      <c r="N108" s="58">
        <v>331.95</v>
      </c>
      <c r="R108" s="58"/>
      <c r="S108" s="19"/>
      <c r="T108" s="19"/>
      <c r="U108" s="85"/>
    </row>
    <row r="109" spans="1:21" x14ac:dyDescent="0.35">
      <c r="A109" s="83">
        <v>39508</v>
      </c>
      <c r="B109" s="82">
        <v>3.1682999999999999</v>
      </c>
      <c r="C109" s="19"/>
      <c r="D109" s="46">
        <v>39479</v>
      </c>
      <c r="E109" s="45">
        <v>98.066699999999997</v>
      </c>
      <c r="G109" s="60">
        <v>39479</v>
      </c>
      <c r="H109" s="45">
        <v>106.943000793457</v>
      </c>
      <c r="I109" s="45">
        <v>2.3980000000000001</v>
      </c>
      <c r="J109">
        <v>24.306999999999999</v>
      </c>
      <c r="M109" s="57">
        <v>39448</v>
      </c>
      <c r="N109" s="58">
        <v>328.9</v>
      </c>
      <c r="R109" s="58"/>
      <c r="S109" s="19"/>
      <c r="T109" s="19"/>
      <c r="U109" s="85"/>
    </row>
    <row r="110" spans="1:21" x14ac:dyDescent="0.35">
      <c r="A110" s="83">
        <v>39479</v>
      </c>
      <c r="B110" s="82">
        <v>3.1604999999999999</v>
      </c>
      <c r="C110" s="19"/>
      <c r="D110" s="46">
        <v>39448</v>
      </c>
      <c r="E110" s="45">
        <v>97.611000000000004</v>
      </c>
      <c r="G110" s="60">
        <v>39448</v>
      </c>
      <c r="H110" s="45">
        <v>104.439002990722</v>
      </c>
      <c r="I110" s="45">
        <v>1.244</v>
      </c>
      <c r="J110">
        <v>22.198</v>
      </c>
      <c r="M110" s="57">
        <v>39417</v>
      </c>
      <c r="N110" s="58">
        <v>326.32</v>
      </c>
      <c r="R110" s="58"/>
      <c r="S110" s="19"/>
      <c r="T110" s="19"/>
      <c r="U110" s="85"/>
    </row>
    <row r="111" spans="1:21" x14ac:dyDescent="0.35">
      <c r="A111" s="83">
        <v>39448</v>
      </c>
      <c r="B111" s="82">
        <v>3.1579999999999999</v>
      </c>
      <c r="D111" s="46"/>
      <c r="G111" s="60">
        <v>39417</v>
      </c>
      <c r="H111" s="45">
        <v>103.15599822998</v>
      </c>
      <c r="I111" s="45">
        <v>1.413</v>
      </c>
      <c r="J111">
        <v>22.042999999999999</v>
      </c>
      <c r="M111" s="57">
        <v>39387</v>
      </c>
      <c r="N111" s="58">
        <v>324.27999999999997</v>
      </c>
      <c r="R111" s="58"/>
      <c r="S111" s="19"/>
      <c r="T111" s="19"/>
      <c r="U111" s="85"/>
    </row>
    <row r="112" spans="1:21" x14ac:dyDescent="0.35">
      <c r="A112" s="83">
        <v>39417</v>
      </c>
      <c r="B112" s="82">
        <v>3.15</v>
      </c>
      <c r="D112" s="46"/>
      <c r="G112" s="60">
        <v>39387</v>
      </c>
      <c r="H112" s="45">
        <v>101.71900177001901</v>
      </c>
      <c r="I112" s="45">
        <v>-0.40300000000000002</v>
      </c>
      <c r="J112">
        <v>21.523</v>
      </c>
      <c r="M112" s="57">
        <v>39356</v>
      </c>
      <c r="N112" s="58">
        <v>320.92</v>
      </c>
      <c r="R112" s="58"/>
      <c r="S112" s="19"/>
      <c r="T112" s="19"/>
      <c r="U112" s="85"/>
    </row>
    <row r="113" spans="1:21" x14ac:dyDescent="0.35">
      <c r="A113" s="83">
        <v>39387</v>
      </c>
      <c r="B113" s="82">
        <v>3.145</v>
      </c>
      <c r="D113" s="46"/>
      <c r="G113" s="60">
        <v>39356</v>
      </c>
      <c r="H113" s="45">
        <v>102.130599975585</v>
      </c>
      <c r="I113" s="45">
        <v>1.431</v>
      </c>
      <c r="J113">
        <v>22.878</v>
      </c>
      <c r="M113" s="57">
        <v>39326</v>
      </c>
      <c r="N113" s="58">
        <v>317.99</v>
      </c>
      <c r="R113" s="58"/>
      <c r="S113" s="19"/>
      <c r="T113" s="19"/>
      <c r="U113" s="85"/>
    </row>
    <row r="114" spans="1:21" x14ac:dyDescent="0.35">
      <c r="A114" s="83">
        <v>39356</v>
      </c>
      <c r="B114" s="82">
        <v>3.1412</v>
      </c>
      <c r="D114" s="46"/>
      <c r="G114" s="60">
        <v>39326</v>
      </c>
      <c r="H114" s="45">
        <v>100.689987182617</v>
      </c>
      <c r="I114" s="45">
        <v>2.004</v>
      </c>
      <c r="J114">
        <v>22.181999999999999</v>
      </c>
      <c r="M114" s="57">
        <v>39295</v>
      </c>
      <c r="N114" s="58">
        <v>314.76</v>
      </c>
      <c r="R114" s="58"/>
      <c r="S114" s="19"/>
      <c r="T114" s="19"/>
      <c r="U114" s="85"/>
    </row>
    <row r="115" spans="1:21" x14ac:dyDescent="0.35">
      <c r="A115" s="83">
        <v>39326</v>
      </c>
      <c r="B115" s="82">
        <v>3.1488</v>
      </c>
      <c r="D115" s="46"/>
      <c r="G115" s="60">
        <v>39295</v>
      </c>
      <c r="H115" s="45">
        <v>98.711647033691406</v>
      </c>
      <c r="I115" s="45">
        <v>3.3220000000000001</v>
      </c>
      <c r="J115">
        <v>20.859000000000002</v>
      </c>
      <c r="M115" s="57">
        <v>39264</v>
      </c>
      <c r="N115" s="58">
        <v>312.38</v>
      </c>
      <c r="R115" s="58"/>
      <c r="S115" s="19"/>
      <c r="T115" s="19"/>
      <c r="U115" s="85"/>
    </row>
    <row r="116" spans="1:21" x14ac:dyDescent="0.35">
      <c r="A116" s="83">
        <v>39295</v>
      </c>
      <c r="B116" s="82">
        <v>3.1562000000000001</v>
      </c>
      <c r="D116" s="46"/>
      <c r="G116" s="60">
        <v>39264</v>
      </c>
      <c r="H116" s="45">
        <v>95.538322448730398</v>
      </c>
      <c r="I116" s="45">
        <v>2.5510000000000002</v>
      </c>
      <c r="J116">
        <v>17.631</v>
      </c>
      <c r="M116" s="57">
        <v>39234</v>
      </c>
      <c r="N116" s="58">
        <v>305.45</v>
      </c>
      <c r="R116" s="58"/>
      <c r="S116" s="19"/>
      <c r="T116" s="19"/>
      <c r="U116" s="85"/>
    </row>
    <row r="117" spans="1:21" x14ac:dyDescent="0.35">
      <c r="A117" s="83">
        <v>39264</v>
      </c>
      <c r="B117" s="82">
        <v>3.1234999999999999</v>
      </c>
      <c r="D117" s="46"/>
      <c r="G117" s="60">
        <v>39234</v>
      </c>
      <c r="H117" s="45">
        <v>93.161643981933494</v>
      </c>
      <c r="I117" s="45">
        <v>2.6549999999999998</v>
      </c>
      <c r="J117">
        <v>15.413</v>
      </c>
      <c r="M117" s="57">
        <v>39203</v>
      </c>
      <c r="N117" s="58">
        <v>299.62</v>
      </c>
      <c r="R117" s="58"/>
      <c r="S117" s="19"/>
      <c r="T117" s="19"/>
      <c r="U117" s="85"/>
    </row>
    <row r="118" spans="1:21" x14ac:dyDescent="0.35">
      <c r="A118" s="83">
        <v>39234</v>
      </c>
      <c r="B118" s="82">
        <v>3.0920000000000001</v>
      </c>
      <c r="D118" s="46"/>
      <c r="G118" s="60">
        <v>39203</v>
      </c>
      <c r="H118" s="45">
        <v>90.751770019531193</v>
      </c>
      <c r="I118" s="45">
        <v>2.0830000000000002</v>
      </c>
      <c r="J118">
        <v>12.972</v>
      </c>
      <c r="M118" s="57">
        <v>39173</v>
      </c>
      <c r="N118" s="58">
        <v>295.04000000000002</v>
      </c>
      <c r="R118" s="58"/>
      <c r="S118" s="19"/>
      <c r="T118" s="19"/>
      <c r="U118" s="85"/>
    </row>
    <row r="119" spans="1:21" x14ac:dyDescent="0.35">
      <c r="A119" s="83">
        <v>39203</v>
      </c>
      <c r="B119" s="82">
        <v>3.0762</v>
      </c>
      <c r="D119" s="46"/>
      <c r="G119" s="60">
        <v>39173</v>
      </c>
      <c r="H119" s="45">
        <v>88.899566650390597</v>
      </c>
      <c r="I119" s="45">
        <v>2.2679999999999998</v>
      </c>
      <c r="J119">
        <v>11.183999999999999</v>
      </c>
      <c r="M119" s="57">
        <v>39142</v>
      </c>
      <c r="N119" s="58">
        <v>290.02</v>
      </c>
      <c r="R119" s="58"/>
      <c r="S119" s="19"/>
      <c r="T119" s="19"/>
      <c r="U119" s="85"/>
    </row>
    <row r="120" spans="1:21" x14ac:dyDescent="0.35">
      <c r="A120" s="83">
        <v>39173</v>
      </c>
      <c r="B120" s="82">
        <v>3.0895000000000001</v>
      </c>
      <c r="D120" s="46"/>
      <c r="G120" s="60">
        <v>39142</v>
      </c>
      <c r="H120" s="45">
        <v>86.9278564453125</v>
      </c>
      <c r="I120" s="45">
        <v>1.042</v>
      </c>
      <c r="J120">
        <v>9.7750000000000004</v>
      </c>
      <c r="M120" s="57">
        <v>39114</v>
      </c>
      <c r="N120" s="58">
        <v>288.22000000000003</v>
      </c>
      <c r="R120" s="58"/>
      <c r="S120" s="19"/>
      <c r="T120" s="19"/>
      <c r="U120" s="85"/>
    </row>
    <row r="121" spans="1:21" x14ac:dyDescent="0.35">
      <c r="A121" s="83">
        <v>39142</v>
      </c>
      <c r="B121" s="82">
        <v>3.0987</v>
      </c>
      <c r="D121" s="46"/>
      <c r="G121" s="60">
        <v>39114</v>
      </c>
      <c r="H121" s="45">
        <v>86.0316162109375</v>
      </c>
      <c r="I121" s="45">
        <v>0.66</v>
      </c>
      <c r="J121">
        <v>9.9529999999999994</v>
      </c>
      <c r="M121" s="57">
        <v>39083</v>
      </c>
      <c r="N121" s="58">
        <v>285.85000000000002</v>
      </c>
      <c r="R121" s="58"/>
      <c r="S121" s="19"/>
      <c r="T121" s="19"/>
      <c r="U121" s="85"/>
    </row>
    <row r="122" spans="1:21" x14ac:dyDescent="0.35">
      <c r="A122" s="83">
        <v>39114</v>
      </c>
      <c r="B122" s="82">
        <v>3.1002000000000001</v>
      </c>
      <c r="D122" s="46"/>
      <c r="G122" s="60">
        <v>39083</v>
      </c>
      <c r="H122" s="45">
        <v>85.467330932617102</v>
      </c>
      <c r="I122" s="45">
        <v>1.115</v>
      </c>
      <c r="J122">
        <v>9.6649999999999991</v>
      </c>
      <c r="M122" s="57">
        <v>39052</v>
      </c>
      <c r="N122" s="58">
        <v>284.85000000000002</v>
      </c>
      <c r="R122" s="58"/>
      <c r="S122" s="19"/>
      <c r="T122" s="19"/>
      <c r="U122" s="85"/>
    </row>
    <row r="123" spans="1:21" x14ac:dyDescent="0.35">
      <c r="A123" s="83">
        <v>39083</v>
      </c>
      <c r="B123" s="82">
        <v>3.1088</v>
      </c>
      <c r="D123" s="46"/>
      <c r="G123" s="60">
        <v>39052</v>
      </c>
      <c r="H123" s="45">
        <v>84.524620056152301</v>
      </c>
      <c r="I123" s="45">
        <v>0.98099999999999998</v>
      </c>
      <c r="J123">
        <v>9.8390000000000004</v>
      </c>
      <c r="M123" s="57">
        <v>39022</v>
      </c>
      <c r="N123" s="58">
        <v>283.73</v>
      </c>
      <c r="R123" s="58"/>
      <c r="S123" s="19"/>
      <c r="T123" s="19"/>
      <c r="U123" s="85"/>
    </row>
    <row r="124" spans="1:21" x14ac:dyDescent="0.35">
      <c r="A124" s="83">
        <v>39052</v>
      </c>
      <c r="B124" s="82">
        <v>3.0588000000000002</v>
      </c>
      <c r="D124" s="46"/>
      <c r="G124" s="60">
        <v>39022</v>
      </c>
      <c r="H124" s="45">
        <v>83.703323364257798</v>
      </c>
      <c r="I124" s="45">
        <v>0.70799999999999996</v>
      </c>
      <c r="J124">
        <v>9.9830000000000005</v>
      </c>
      <c r="M124" s="57">
        <v>38991</v>
      </c>
      <c r="N124" s="58">
        <v>283.45999999999998</v>
      </c>
      <c r="R124" s="58"/>
      <c r="S124" s="19"/>
      <c r="T124" s="19"/>
      <c r="U124" s="85"/>
    </row>
    <row r="125" spans="1:21" x14ac:dyDescent="0.35">
      <c r="A125" s="22">
        <v>39022</v>
      </c>
      <c r="B125" s="19">
        <v>3.0714999999999999</v>
      </c>
      <c r="D125" s="46"/>
      <c r="G125" s="60">
        <v>38991</v>
      </c>
      <c r="H125" s="45">
        <v>83.115158081054602</v>
      </c>
      <c r="I125" s="45">
        <v>0.85599999999999998</v>
      </c>
      <c r="J125">
        <v>10.526999999999999</v>
      </c>
      <c r="M125" s="57">
        <v>38961</v>
      </c>
      <c r="N125" s="58">
        <v>282.29000000000002</v>
      </c>
      <c r="R125" s="58"/>
      <c r="S125" s="19"/>
      <c r="T125" s="19"/>
      <c r="U125" s="85"/>
    </row>
    <row r="126" spans="1:21" x14ac:dyDescent="0.35">
      <c r="A126" s="22">
        <v>38991</v>
      </c>
      <c r="B126" s="19">
        <v>3.0884999999999998</v>
      </c>
      <c r="D126" s="46"/>
      <c r="G126" s="60">
        <v>38961</v>
      </c>
      <c r="H126" s="45">
        <v>82.409805297851506</v>
      </c>
      <c r="I126" s="45">
        <v>0.89900000000000002</v>
      </c>
      <c r="J126">
        <v>10.446</v>
      </c>
      <c r="M126" s="57">
        <v>38930</v>
      </c>
      <c r="N126" s="58">
        <v>283.02999999999997</v>
      </c>
      <c r="R126" s="58"/>
      <c r="S126" s="19"/>
      <c r="T126" s="19"/>
      <c r="U126" s="85"/>
    </row>
    <row r="127" spans="1:21" x14ac:dyDescent="0.35">
      <c r="A127" s="22">
        <v>38961</v>
      </c>
      <c r="B127" s="19">
        <v>3.1036999999999999</v>
      </c>
      <c r="D127" s="46"/>
      <c r="G127" s="60">
        <v>38930</v>
      </c>
      <c r="H127" s="45">
        <v>81.675247192382798</v>
      </c>
      <c r="I127" s="45">
        <v>0.56299999999999994</v>
      </c>
      <c r="J127">
        <v>10.734</v>
      </c>
      <c r="M127" s="57">
        <v>38899</v>
      </c>
      <c r="N127" s="58">
        <v>281.22000000000003</v>
      </c>
      <c r="R127" s="58"/>
      <c r="S127" s="19"/>
      <c r="T127" s="19"/>
      <c r="U127" s="85"/>
    </row>
    <row r="128" spans="1:21" x14ac:dyDescent="0.35">
      <c r="A128" s="22">
        <v>38930</v>
      </c>
      <c r="B128" s="19">
        <v>3.0962000000000001</v>
      </c>
      <c r="D128" s="46"/>
      <c r="G128" s="60">
        <v>38899</v>
      </c>
      <c r="H128" s="45">
        <v>81.218376159667898</v>
      </c>
      <c r="I128" s="45">
        <v>0.61699999999999999</v>
      </c>
      <c r="J128">
        <v>10.596</v>
      </c>
      <c r="M128" s="57">
        <v>38869</v>
      </c>
      <c r="N128" s="58">
        <v>279.23</v>
      </c>
      <c r="R128" s="58"/>
      <c r="S128" s="19"/>
      <c r="T128" s="19"/>
      <c r="U128" s="85"/>
    </row>
    <row r="129" spans="1:21" x14ac:dyDescent="0.35">
      <c r="A129" s="22">
        <v>38899</v>
      </c>
      <c r="B129" s="19">
        <v>3.0720000000000001</v>
      </c>
      <c r="D129" s="46"/>
      <c r="G129" s="60">
        <v>38869</v>
      </c>
      <c r="H129" s="45">
        <v>80.720268249511705</v>
      </c>
      <c r="I129" s="45">
        <v>0.48399999999999999</v>
      </c>
      <c r="J129">
        <v>11.021000000000001</v>
      </c>
      <c r="M129" s="57">
        <v>38838</v>
      </c>
      <c r="N129" s="58">
        <v>277</v>
      </c>
      <c r="R129" s="58"/>
      <c r="S129" s="19"/>
      <c r="T129" s="19"/>
      <c r="U129" s="85"/>
    </row>
    <row r="130" spans="1:21" x14ac:dyDescent="0.35">
      <c r="A130" s="22">
        <v>38869</v>
      </c>
      <c r="B130" s="19">
        <v>3.0838000000000001</v>
      </c>
      <c r="D130" s="46"/>
      <c r="G130" s="60">
        <v>38838</v>
      </c>
      <c r="H130" s="45">
        <v>80.331283569335895</v>
      </c>
      <c r="I130" s="45">
        <v>0.46800000000000003</v>
      </c>
      <c r="J130">
        <v>11.497999999999999</v>
      </c>
      <c r="M130" s="57">
        <v>38808</v>
      </c>
      <c r="N130" s="58">
        <v>275.89999999999998</v>
      </c>
      <c r="R130" s="58"/>
      <c r="S130" s="19"/>
      <c r="T130" s="19"/>
      <c r="U130" s="85"/>
    </row>
    <row r="131" spans="1:21" x14ac:dyDescent="0.35">
      <c r="A131" s="22">
        <v>38838</v>
      </c>
      <c r="B131" s="19">
        <v>3.0863</v>
      </c>
      <c r="D131" s="46"/>
      <c r="G131" s="60">
        <v>38808</v>
      </c>
      <c r="H131" s="45">
        <v>79.957084655761705</v>
      </c>
      <c r="I131" s="45">
        <v>0.97299999999999998</v>
      </c>
      <c r="J131">
        <v>11.646000000000001</v>
      </c>
      <c r="M131" s="57">
        <v>38777</v>
      </c>
      <c r="N131" s="58">
        <v>271.95999999999998</v>
      </c>
      <c r="R131" s="58"/>
      <c r="S131" s="19"/>
      <c r="T131" s="19"/>
      <c r="U131" s="85"/>
    </row>
    <row r="132" spans="1:21" x14ac:dyDescent="0.35">
      <c r="A132" s="22">
        <v>38808</v>
      </c>
      <c r="B132" s="19">
        <v>3.048</v>
      </c>
      <c r="D132" s="46"/>
      <c r="G132" s="60">
        <v>38777</v>
      </c>
      <c r="H132" s="45">
        <v>79.186981201171804</v>
      </c>
      <c r="I132" s="45">
        <v>1.2050000000000001</v>
      </c>
      <c r="J132">
        <v>11.112</v>
      </c>
      <c r="M132" s="57">
        <v>38749</v>
      </c>
      <c r="N132" s="58">
        <v>273.66000000000003</v>
      </c>
      <c r="R132" s="58"/>
      <c r="S132" s="19"/>
      <c r="T132" s="19"/>
      <c r="U132" s="85"/>
    </row>
    <row r="133" spans="1:21" x14ac:dyDescent="0.35">
      <c r="A133" s="22">
        <v>38777</v>
      </c>
      <c r="B133" s="19">
        <v>3.0811999999999999</v>
      </c>
      <c r="D133" s="46"/>
      <c r="G133" s="60">
        <v>38749</v>
      </c>
      <c r="H133" s="45">
        <v>78.243858337402301</v>
      </c>
      <c r="I133" s="45">
        <v>0.39600000000000002</v>
      </c>
      <c r="J133">
        <v>11.486000000000001</v>
      </c>
      <c r="M133" s="57">
        <v>38718</v>
      </c>
      <c r="N133" s="58">
        <v>269.39999999999998</v>
      </c>
      <c r="R133" s="58"/>
      <c r="S133" s="19"/>
      <c r="T133" s="19"/>
      <c r="U133" s="85"/>
    </row>
    <row r="134" spans="1:21" x14ac:dyDescent="0.35">
      <c r="A134" s="22">
        <v>38749</v>
      </c>
      <c r="B134" s="19">
        <v>3.0712999999999999</v>
      </c>
      <c r="D134" s="46"/>
      <c r="G134" s="60">
        <v>38718</v>
      </c>
      <c r="H134" s="45">
        <v>77.934982299804602</v>
      </c>
      <c r="I134" s="45">
        <v>1.276</v>
      </c>
      <c r="J134">
        <v>12.097</v>
      </c>
      <c r="M134" s="57">
        <v>38687</v>
      </c>
      <c r="N134" s="58">
        <v>265.79000000000002</v>
      </c>
      <c r="R134" s="58"/>
      <c r="S134" s="19"/>
      <c r="T134" s="19"/>
      <c r="U134" s="85"/>
    </row>
    <row r="135" spans="1:21" x14ac:dyDescent="0.35">
      <c r="A135" s="22">
        <v>38718</v>
      </c>
      <c r="B135" s="19">
        <v>3.0665</v>
      </c>
      <c r="D135" s="46"/>
      <c r="G135" s="60">
        <v>38687</v>
      </c>
      <c r="H135" s="45">
        <v>76.953178405761705</v>
      </c>
      <c r="I135" s="45">
        <v>1.113</v>
      </c>
      <c r="J135">
        <v>12.329000000000001</v>
      </c>
      <c r="M135" s="57">
        <v>38657</v>
      </c>
      <c r="N135" s="58">
        <v>263.43</v>
      </c>
      <c r="R135" s="58"/>
      <c r="S135" s="19"/>
      <c r="T135" s="19"/>
      <c r="U135" s="85"/>
    </row>
    <row r="136" spans="1:21" x14ac:dyDescent="0.35">
      <c r="A136" s="22">
        <v>38687</v>
      </c>
      <c r="B136" s="19">
        <v>3.0314999999999999</v>
      </c>
      <c r="D136" s="46"/>
      <c r="G136" s="60">
        <v>38657</v>
      </c>
      <c r="H136" s="45">
        <v>76.105903625488196</v>
      </c>
      <c r="I136" s="45">
        <v>1.206</v>
      </c>
      <c r="J136">
        <v>12.021000000000001</v>
      </c>
      <c r="M136" s="57">
        <v>38626</v>
      </c>
      <c r="N136" s="58">
        <v>263.22000000000003</v>
      </c>
      <c r="R136" s="58"/>
      <c r="S136" s="19"/>
      <c r="T136" s="19"/>
      <c r="U136" s="85"/>
    </row>
    <row r="137" spans="1:21" x14ac:dyDescent="0.35">
      <c r="A137" s="22">
        <v>38657</v>
      </c>
      <c r="B137" s="19">
        <v>2.9662999999999999</v>
      </c>
      <c r="D137" s="46"/>
      <c r="G137" s="60">
        <v>38626</v>
      </c>
      <c r="H137" s="45">
        <v>75.198707580566406</v>
      </c>
      <c r="I137" s="45">
        <v>0.78100000000000003</v>
      </c>
      <c r="J137">
        <v>10.688000000000001</v>
      </c>
      <c r="M137" s="57">
        <v>38596</v>
      </c>
      <c r="N137" s="58">
        <v>260.29000000000002</v>
      </c>
      <c r="R137" s="58"/>
      <c r="S137" s="19"/>
      <c r="T137" s="19"/>
      <c r="U137" s="85"/>
    </row>
    <row r="138" spans="1:21" x14ac:dyDescent="0.35">
      <c r="A138" s="22">
        <v>38626</v>
      </c>
      <c r="B138" s="19">
        <v>3.0013000000000001</v>
      </c>
      <c r="D138" s="46"/>
      <c r="G138" s="60">
        <v>38596</v>
      </c>
      <c r="H138" s="45">
        <v>74.615653991699205</v>
      </c>
      <c r="I138" s="45">
        <v>1.163</v>
      </c>
      <c r="J138">
        <v>10.265000000000001</v>
      </c>
      <c r="M138" s="57">
        <v>38565</v>
      </c>
      <c r="N138" s="58">
        <v>255.46</v>
      </c>
      <c r="R138" s="58"/>
      <c r="S138" s="19"/>
      <c r="T138" s="19"/>
      <c r="U138" s="85"/>
    </row>
    <row r="139" spans="1:21" x14ac:dyDescent="0.35">
      <c r="A139" s="22">
        <v>38596</v>
      </c>
      <c r="B139" s="19">
        <v>2.9087000000000001</v>
      </c>
      <c r="D139" s="46"/>
      <c r="G139" s="60">
        <v>38565</v>
      </c>
      <c r="H139" s="45">
        <v>73.757858276367102</v>
      </c>
      <c r="I139" s="45">
        <v>0.437</v>
      </c>
      <c r="J139">
        <v>9.6829999999999998</v>
      </c>
      <c r="M139" s="57">
        <v>38534</v>
      </c>
      <c r="N139" s="58">
        <v>252.31</v>
      </c>
      <c r="R139" s="58"/>
      <c r="S139" s="19"/>
      <c r="T139" s="19"/>
      <c r="U139" s="85"/>
    </row>
    <row r="140" spans="1:21" x14ac:dyDescent="0.35">
      <c r="A140" s="22">
        <v>38565</v>
      </c>
      <c r="B140" s="19">
        <v>2.9112</v>
      </c>
      <c r="D140" s="46"/>
      <c r="G140" s="60">
        <v>38534</v>
      </c>
      <c r="H140" s="45">
        <v>73.437034606933494</v>
      </c>
      <c r="I140" s="45">
        <v>1.004</v>
      </c>
      <c r="J140">
        <v>9.5809999999999995</v>
      </c>
      <c r="M140" s="57">
        <v>38504</v>
      </c>
      <c r="N140" s="58">
        <v>249.19</v>
      </c>
      <c r="R140" s="58"/>
      <c r="S140" s="19"/>
      <c r="T140" s="19"/>
      <c r="U140" s="85"/>
    </row>
    <row r="141" spans="1:21" x14ac:dyDescent="0.35">
      <c r="A141" s="22">
        <v>38534</v>
      </c>
      <c r="B141" s="19">
        <v>2.8620000000000001</v>
      </c>
      <c r="D141" s="46"/>
      <c r="G141" s="60">
        <v>38504</v>
      </c>
      <c r="H141" s="45">
        <v>72.706939697265597</v>
      </c>
      <c r="I141" s="45">
        <v>0.91600000000000004</v>
      </c>
      <c r="J141">
        <v>8.9920000000000009</v>
      </c>
      <c r="M141" s="57">
        <v>38473</v>
      </c>
      <c r="N141" s="58">
        <v>248.6</v>
      </c>
      <c r="R141" s="58"/>
      <c r="S141" s="19"/>
      <c r="T141" s="19"/>
      <c r="U141" s="85"/>
    </row>
    <row r="142" spans="1:21" x14ac:dyDescent="0.35">
      <c r="A142" s="22">
        <v>38504</v>
      </c>
      <c r="B142" s="19">
        <v>2.8862000000000001</v>
      </c>
      <c r="D142" s="46"/>
      <c r="G142" s="60">
        <v>38473</v>
      </c>
      <c r="H142" s="45">
        <v>72.047096252441406</v>
      </c>
      <c r="I142" s="45">
        <v>0.60099999999999998</v>
      </c>
      <c r="J142">
        <v>8.6140000000000008</v>
      </c>
      <c r="M142" s="57">
        <v>38443</v>
      </c>
      <c r="N142" s="58">
        <v>248.78</v>
      </c>
      <c r="R142" s="58"/>
      <c r="S142" s="19"/>
      <c r="T142" s="19"/>
      <c r="U142" s="85"/>
    </row>
    <row r="143" spans="1:21" x14ac:dyDescent="0.35">
      <c r="A143" s="22">
        <v>38473</v>
      </c>
      <c r="B143" s="19">
        <v>2.8820000000000001</v>
      </c>
      <c r="D143" s="46"/>
      <c r="G143" s="60">
        <v>38443</v>
      </c>
      <c r="H143" s="45">
        <v>71.616867065429602</v>
      </c>
      <c r="I143" s="45">
        <v>0.49</v>
      </c>
      <c r="J143">
        <v>8.7539999999999996</v>
      </c>
      <c r="M143" s="57">
        <v>38412</v>
      </c>
      <c r="N143" s="58">
        <v>245.2</v>
      </c>
      <c r="R143" s="58"/>
      <c r="S143" s="19"/>
      <c r="T143" s="19"/>
      <c r="U143" s="85"/>
    </row>
    <row r="144" spans="1:21" x14ac:dyDescent="0.35">
      <c r="A144" s="22">
        <v>38443</v>
      </c>
      <c r="B144" s="19">
        <v>2.9087000000000001</v>
      </c>
      <c r="D144" s="46"/>
      <c r="G144" s="60">
        <v>38412</v>
      </c>
      <c r="H144" s="45">
        <v>71.267417907714801</v>
      </c>
      <c r="I144" s="45">
        <v>1.546</v>
      </c>
      <c r="J144">
        <v>9.1519999999999992</v>
      </c>
      <c r="M144" s="57">
        <v>38384</v>
      </c>
      <c r="N144" s="58">
        <v>240.46</v>
      </c>
      <c r="R144" s="58"/>
      <c r="S144" s="19"/>
      <c r="T144" s="19"/>
      <c r="U144" s="85"/>
    </row>
    <row r="145" spans="1:21" x14ac:dyDescent="0.35">
      <c r="A145" s="22">
        <v>38412</v>
      </c>
      <c r="B145" s="19">
        <v>2.9161999999999999</v>
      </c>
      <c r="D145" s="46"/>
      <c r="G145" s="60">
        <v>38384</v>
      </c>
      <c r="H145" s="45">
        <v>70.182556152343693</v>
      </c>
      <c r="I145" s="45">
        <v>0.94599999999999995</v>
      </c>
      <c r="J145">
        <v>8.1280000000000001</v>
      </c>
      <c r="M145" s="57">
        <v>38353</v>
      </c>
      <c r="N145" s="58">
        <v>237.93</v>
      </c>
      <c r="R145" s="58"/>
      <c r="S145" s="19"/>
      <c r="T145" s="19"/>
      <c r="U145" s="85"/>
    </row>
    <row r="146" spans="1:21" x14ac:dyDescent="0.35">
      <c r="A146" s="22">
        <v>38384</v>
      </c>
      <c r="B146" s="19">
        <v>2.9388000000000001</v>
      </c>
      <c r="D146" s="46"/>
      <c r="G146" s="60">
        <v>38353</v>
      </c>
      <c r="H146" s="45">
        <v>69.524887084960895</v>
      </c>
      <c r="I146" s="45">
        <v>1.486</v>
      </c>
      <c r="J146">
        <v>7.2229999999999999</v>
      </c>
      <c r="M146" s="57">
        <v>38322</v>
      </c>
      <c r="N146" s="58">
        <v>240.23</v>
      </c>
      <c r="R146" s="58"/>
      <c r="S146" s="19"/>
      <c r="T146" s="19"/>
      <c r="U146" s="85"/>
    </row>
    <row r="147" spans="1:21" x14ac:dyDescent="0.35">
      <c r="A147" s="22">
        <v>38353</v>
      </c>
      <c r="B147" s="19">
        <v>2.9213</v>
      </c>
      <c r="D147" s="46"/>
      <c r="G147" s="60">
        <v>38322</v>
      </c>
      <c r="H147" s="45">
        <v>68.506965637207003</v>
      </c>
      <c r="I147" s="45">
        <v>0.83599999999999997</v>
      </c>
      <c r="J147">
        <v>6.0970000000000004</v>
      </c>
      <c r="M147" s="57">
        <v>38292</v>
      </c>
      <c r="N147" s="58">
        <v>238.15</v>
      </c>
      <c r="R147" s="58"/>
      <c r="S147" s="19"/>
      <c r="T147" s="19"/>
      <c r="U147" s="85"/>
    </row>
    <row r="148" spans="1:21" x14ac:dyDescent="0.35">
      <c r="A148" s="22">
        <v>38322</v>
      </c>
      <c r="B148" s="19">
        <v>2.9725000000000001</v>
      </c>
      <c r="D148" s="46"/>
      <c r="G148" s="60">
        <v>38292</v>
      </c>
      <c r="H148" s="45">
        <v>67.938987731933494</v>
      </c>
      <c r="I148" s="45">
        <v>2E-3</v>
      </c>
      <c r="J148">
        <v>5.4409999999999998</v>
      </c>
      <c r="M148" s="57">
        <v>38261</v>
      </c>
      <c r="N148" s="58">
        <v>241.02</v>
      </c>
      <c r="R148" s="58"/>
      <c r="S148" s="19"/>
      <c r="T148" s="19"/>
      <c r="U148" s="85"/>
    </row>
    <row r="149" spans="1:21" x14ac:dyDescent="0.35">
      <c r="A149" s="22">
        <v>38292</v>
      </c>
      <c r="B149" s="19">
        <v>2.9449999999999998</v>
      </c>
      <c r="D149" s="46"/>
      <c r="G149" s="60">
        <v>38261</v>
      </c>
      <c r="H149" s="45">
        <v>67.937469482421804</v>
      </c>
      <c r="I149" s="45">
        <v>0.39600000000000002</v>
      </c>
      <c r="J149">
        <v>5.6980000000000004</v>
      </c>
      <c r="M149" s="57">
        <v>38231</v>
      </c>
      <c r="N149" s="58">
        <v>239.62</v>
      </c>
      <c r="R149" s="58"/>
      <c r="S149" s="19"/>
      <c r="T149" s="19"/>
      <c r="U149" s="85"/>
    </row>
    <row r="150" spans="1:21" x14ac:dyDescent="0.35">
      <c r="A150" s="22">
        <v>38261</v>
      </c>
      <c r="B150" s="19">
        <v>2.97</v>
      </c>
      <c r="D150" s="46"/>
      <c r="G150" s="60">
        <v>38231</v>
      </c>
      <c r="H150" s="45">
        <v>67.669639587402301</v>
      </c>
      <c r="I150" s="45">
        <v>0.629</v>
      </c>
      <c r="J150">
        <v>5.9020000000000001</v>
      </c>
      <c r="M150" s="57">
        <v>38200</v>
      </c>
      <c r="N150" s="58">
        <v>239.03</v>
      </c>
      <c r="R150" s="58"/>
      <c r="S150" s="19"/>
      <c r="T150" s="19"/>
      <c r="U150" s="85"/>
    </row>
    <row r="151" spans="1:21" x14ac:dyDescent="0.35">
      <c r="A151" s="22">
        <v>38231</v>
      </c>
      <c r="B151" s="19">
        <v>2.9805000000000001</v>
      </c>
      <c r="D151" s="46"/>
      <c r="G151" s="60">
        <v>38200</v>
      </c>
      <c r="H151" s="45">
        <v>67.246429443359304</v>
      </c>
      <c r="I151" s="45">
        <v>0.34300000000000003</v>
      </c>
      <c r="J151">
        <v>5.282</v>
      </c>
      <c r="M151" s="57">
        <v>38169</v>
      </c>
      <c r="N151" s="58">
        <v>233.41</v>
      </c>
      <c r="R151" s="58"/>
      <c r="S151" s="19"/>
      <c r="T151" s="19"/>
      <c r="U151" s="85"/>
    </row>
    <row r="152" spans="1:21" x14ac:dyDescent="0.35">
      <c r="A152" s="22">
        <v>38200</v>
      </c>
      <c r="B152" s="19">
        <v>2.9969999999999999</v>
      </c>
      <c r="D152" s="46"/>
      <c r="G152" s="60">
        <v>38169</v>
      </c>
      <c r="H152" s="45">
        <v>67.016242980957003</v>
      </c>
      <c r="I152" s="45">
        <v>0.46100000000000002</v>
      </c>
      <c r="J152">
        <v>4.9470000000000001</v>
      </c>
      <c r="M152" s="57">
        <v>38139</v>
      </c>
      <c r="N152" s="58">
        <v>231.29</v>
      </c>
      <c r="R152" s="58"/>
      <c r="S152" s="19"/>
      <c r="T152" s="19"/>
      <c r="U152" s="85"/>
    </row>
    <row r="153" spans="1:21" x14ac:dyDescent="0.35">
      <c r="A153" s="22">
        <v>38169</v>
      </c>
      <c r="B153" s="19">
        <v>2.98</v>
      </c>
      <c r="D153" s="46"/>
      <c r="G153" s="60">
        <v>38139</v>
      </c>
      <c r="H153" s="45">
        <v>66.708793640136705</v>
      </c>
      <c r="I153" s="45">
        <v>0.56599999999999995</v>
      </c>
      <c r="J153">
        <v>4.9290000000000003</v>
      </c>
      <c r="M153" s="57">
        <v>38108</v>
      </c>
      <c r="N153" s="58">
        <v>230.77</v>
      </c>
      <c r="R153" s="58"/>
      <c r="S153" s="19"/>
      <c r="T153" s="19"/>
      <c r="U153" s="85"/>
    </row>
    <row r="154" spans="1:21" x14ac:dyDescent="0.35">
      <c r="A154" s="22">
        <v>38139</v>
      </c>
      <c r="B154" s="19">
        <v>2.96</v>
      </c>
      <c r="D154" s="46"/>
      <c r="G154" s="60">
        <v>38108</v>
      </c>
      <c r="H154" s="45">
        <v>66.333358764648395</v>
      </c>
      <c r="I154" s="45">
        <v>0.73099999999999998</v>
      </c>
      <c r="J154">
        <v>4.2489999999999997</v>
      </c>
      <c r="M154" s="57">
        <v>38078</v>
      </c>
      <c r="N154" s="58">
        <v>227.84</v>
      </c>
      <c r="R154" s="58"/>
      <c r="S154" s="19"/>
      <c r="T154" s="19"/>
      <c r="U154" s="85"/>
    </row>
    <row r="155" spans="1:21" x14ac:dyDescent="0.35">
      <c r="A155" s="22">
        <v>38108</v>
      </c>
      <c r="B155" s="19">
        <v>2.9609999999999999</v>
      </c>
      <c r="D155" s="46"/>
      <c r="G155" s="60">
        <v>38078</v>
      </c>
      <c r="H155" s="45">
        <v>65.852226257324205</v>
      </c>
      <c r="I155" s="45">
        <v>0.85799999999999998</v>
      </c>
      <c r="J155">
        <v>3.0960000000000001</v>
      </c>
      <c r="M155" s="57">
        <v>38047</v>
      </c>
      <c r="N155" s="58">
        <v>226.03</v>
      </c>
      <c r="R155" s="58"/>
      <c r="S155" s="19"/>
      <c r="T155" s="19"/>
      <c r="U155" s="85"/>
    </row>
    <row r="156" spans="1:21" x14ac:dyDescent="0.35">
      <c r="A156" s="22">
        <v>38078</v>
      </c>
      <c r="B156" s="19">
        <v>2.84</v>
      </c>
      <c r="D156" s="46"/>
      <c r="G156" s="60">
        <v>38047</v>
      </c>
      <c r="H156" s="45">
        <v>65.292015075683494</v>
      </c>
      <c r="I156" s="45">
        <v>0.59299999999999997</v>
      </c>
      <c r="J156">
        <v>2.2759999999999998</v>
      </c>
      <c r="M156" s="57">
        <v>38018</v>
      </c>
      <c r="N156" s="58">
        <v>225.05</v>
      </c>
      <c r="R156" s="58"/>
      <c r="S156" s="19"/>
      <c r="T156" s="19"/>
      <c r="U156" s="85"/>
    </row>
    <row r="157" spans="1:21" x14ac:dyDescent="0.35">
      <c r="A157" s="22">
        <v>38047</v>
      </c>
      <c r="B157" s="19">
        <v>2.86</v>
      </c>
      <c r="D157" s="46"/>
      <c r="G157" s="60">
        <v>38018</v>
      </c>
      <c r="H157" s="45">
        <v>64.906921386718693</v>
      </c>
      <c r="I157" s="45">
        <v>0.10100000000000001</v>
      </c>
      <c r="J157">
        <v>2.266</v>
      </c>
      <c r="M157" s="57">
        <v>37987</v>
      </c>
      <c r="N157" s="58">
        <v>221.96</v>
      </c>
      <c r="R157" s="58"/>
      <c r="S157" s="19"/>
      <c r="T157" s="19"/>
      <c r="U157" s="85"/>
    </row>
    <row r="158" spans="1:21" x14ac:dyDescent="0.35">
      <c r="A158" s="22">
        <v>38018</v>
      </c>
      <c r="B158" s="19">
        <v>2.9224999999999999</v>
      </c>
      <c r="D158" s="46"/>
      <c r="G158" s="60">
        <v>37987</v>
      </c>
      <c r="H158" s="45">
        <v>64.841690063476506</v>
      </c>
      <c r="I158" s="45">
        <v>0.42</v>
      </c>
      <c r="J158">
        <v>2.7410000000000001</v>
      </c>
      <c r="M158" s="57">
        <v>37956</v>
      </c>
      <c r="N158" s="58">
        <v>222.71</v>
      </c>
      <c r="R158" s="58"/>
      <c r="S158" s="19"/>
      <c r="T158" s="19"/>
      <c r="U158" s="85"/>
    </row>
    <row r="159" spans="1:21" x14ac:dyDescent="0.35">
      <c r="A159" s="22">
        <v>37987</v>
      </c>
      <c r="B159" s="19">
        <v>2.9275000000000002</v>
      </c>
      <c r="D159" s="46"/>
      <c r="G159" s="60">
        <v>37956</v>
      </c>
      <c r="H159" s="45">
        <v>64.570266723632798</v>
      </c>
      <c r="I159" s="45">
        <v>0.21199999999999999</v>
      </c>
      <c r="J159">
        <v>3.661</v>
      </c>
      <c r="M159" s="57">
        <v>37926</v>
      </c>
      <c r="N159" s="58">
        <v>218.9</v>
      </c>
      <c r="R159" s="58"/>
      <c r="S159" s="19"/>
      <c r="T159" s="19"/>
      <c r="U159" s="85"/>
    </row>
    <row r="160" spans="1:21" x14ac:dyDescent="0.35">
      <c r="A160" s="22">
        <v>37956</v>
      </c>
      <c r="B160" s="19">
        <v>2.9260000000000002</v>
      </c>
      <c r="D160" s="46"/>
      <c r="G160" s="60">
        <v>37926</v>
      </c>
      <c r="H160" s="45">
        <v>64.433464050292898</v>
      </c>
      <c r="I160" s="45">
        <v>0.247</v>
      </c>
      <c r="J160">
        <v>3.6349999999999998</v>
      </c>
      <c r="M160" s="57">
        <v>37895</v>
      </c>
      <c r="N160" s="58">
        <v>216.65</v>
      </c>
      <c r="R160" s="58"/>
      <c r="S160" s="19"/>
      <c r="T160" s="19"/>
      <c r="U160" s="85"/>
    </row>
    <row r="161" spans="1:21" x14ac:dyDescent="0.35">
      <c r="A161" s="22">
        <v>37926</v>
      </c>
      <c r="B161" s="19">
        <v>2.9950000000000001</v>
      </c>
      <c r="D161" s="46"/>
      <c r="G161" s="60">
        <v>37895</v>
      </c>
      <c r="H161" s="45">
        <v>64.274940490722599</v>
      </c>
      <c r="I161" s="45">
        <v>0.58899999999999997</v>
      </c>
      <c r="J161">
        <v>3.9060000000000001</v>
      </c>
      <c r="M161" s="57">
        <v>37865</v>
      </c>
      <c r="N161" s="58">
        <v>215.5</v>
      </c>
      <c r="R161" s="58"/>
      <c r="S161" s="19"/>
      <c r="T161" s="19"/>
      <c r="U161" s="85"/>
    </row>
    <row r="162" spans="1:21" x14ac:dyDescent="0.35">
      <c r="A162" s="22">
        <v>37895</v>
      </c>
      <c r="B162" s="19">
        <v>2.8650000000000002</v>
      </c>
      <c r="D162" s="46"/>
      <c r="G162" s="60">
        <v>37865</v>
      </c>
      <c r="H162" s="45">
        <v>63.898281097412102</v>
      </c>
      <c r="I162" s="45">
        <v>0.04</v>
      </c>
      <c r="J162">
        <v>3.5230000000000001</v>
      </c>
      <c r="M162" s="57">
        <v>37834</v>
      </c>
      <c r="N162" s="58">
        <v>215.87</v>
      </c>
      <c r="R162" s="58"/>
      <c r="S162" s="19"/>
      <c r="T162" s="19"/>
      <c r="U162" s="85"/>
    </row>
    <row r="163" spans="1:21" x14ac:dyDescent="0.35">
      <c r="A163" s="22">
        <v>37865</v>
      </c>
      <c r="B163" s="19">
        <v>2.9175</v>
      </c>
      <c r="D163" s="46"/>
      <c r="G163" s="60">
        <v>37834</v>
      </c>
      <c r="H163" s="45">
        <v>63.872970581054602</v>
      </c>
      <c r="I163" s="45">
        <v>2.4E-2</v>
      </c>
      <c r="J163">
        <v>4.88</v>
      </c>
      <c r="M163" s="57">
        <v>37803</v>
      </c>
      <c r="N163" s="58">
        <v>212.96</v>
      </c>
      <c r="R163" s="58"/>
      <c r="S163" s="19"/>
      <c r="T163" s="19"/>
      <c r="U163" s="85"/>
    </row>
    <row r="164" spans="1:21" x14ac:dyDescent="0.35">
      <c r="A164" s="22">
        <v>37834</v>
      </c>
      <c r="B164" s="19">
        <v>2.9575</v>
      </c>
      <c r="D164" s="46"/>
      <c r="G164" s="60">
        <v>37803</v>
      </c>
      <c r="H164" s="45">
        <v>63.857421875</v>
      </c>
      <c r="I164" s="45">
        <v>0.44400000000000001</v>
      </c>
      <c r="J164">
        <v>7.31</v>
      </c>
      <c r="M164" s="57">
        <v>37773</v>
      </c>
      <c r="N164" s="58">
        <v>213.04</v>
      </c>
      <c r="R164" s="58"/>
      <c r="S164" s="19"/>
      <c r="T164" s="19"/>
      <c r="U164" s="85"/>
    </row>
    <row r="165" spans="1:21" x14ac:dyDescent="0.35">
      <c r="A165" s="22">
        <v>37803</v>
      </c>
      <c r="B165" s="19">
        <v>2.9175</v>
      </c>
      <c r="D165" s="46"/>
      <c r="G165" s="60">
        <v>37773</v>
      </c>
      <c r="H165" s="45">
        <v>63.5750923156738</v>
      </c>
      <c r="I165" s="45">
        <v>-8.5999999999999993E-2</v>
      </c>
      <c r="J165">
        <v>10.242000000000001</v>
      </c>
      <c r="M165" s="57">
        <v>37742</v>
      </c>
      <c r="N165" s="58">
        <v>213.33</v>
      </c>
      <c r="R165" s="58"/>
      <c r="S165" s="19"/>
      <c r="T165" s="19"/>
      <c r="U165" s="85"/>
    </row>
    <row r="166" spans="1:21" x14ac:dyDescent="0.35">
      <c r="A166" s="22">
        <v>37773</v>
      </c>
      <c r="B166" s="19">
        <v>2.7974999999999999</v>
      </c>
      <c r="D166" s="46"/>
      <c r="G166" s="60">
        <v>37742</v>
      </c>
      <c r="H166" s="45">
        <v>63.629604339599602</v>
      </c>
      <c r="I166" s="45">
        <v>-0.38400000000000001</v>
      </c>
      <c r="J166">
        <v>14.333</v>
      </c>
      <c r="M166" s="57">
        <v>37712</v>
      </c>
      <c r="N166" s="58">
        <v>214.69</v>
      </c>
      <c r="R166" s="58"/>
      <c r="S166" s="19"/>
      <c r="T166" s="19"/>
      <c r="U166" s="85"/>
    </row>
    <row r="167" spans="1:21" x14ac:dyDescent="0.35">
      <c r="A167" s="22">
        <v>37742</v>
      </c>
      <c r="B167" s="19">
        <v>2.8475000000000001</v>
      </c>
      <c r="D167" s="46"/>
      <c r="G167" s="60">
        <v>37712</v>
      </c>
      <c r="H167" s="45">
        <v>63.874584197997997</v>
      </c>
      <c r="I167" s="45">
        <v>5.5E-2</v>
      </c>
      <c r="J167">
        <v>19.376999999999999</v>
      </c>
      <c r="M167" s="57">
        <v>37681</v>
      </c>
      <c r="N167" s="58">
        <v>218.7</v>
      </c>
      <c r="R167" s="58"/>
      <c r="S167" s="19"/>
      <c r="T167" s="19"/>
      <c r="U167" s="85"/>
    </row>
    <row r="168" spans="1:21" x14ac:dyDescent="0.35">
      <c r="A168" s="22">
        <v>37712</v>
      </c>
      <c r="B168" s="19">
        <v>2.8224999999999998</v>
      </c>
      <c r="D168" s="46"/>
      <c r="G168" s="60">
        <v>37681</v>
      </c>
      <c r="H168" s="45">
        <v>63.83931350708</v>
      </c>
      <c r="I168" s="45">
        <v>0.58399999999999996</v>
      </c>
      <c r="J168">
        <v>31.706</v>
      </c>
      <c r="M168" s="57">
        <v>37653</v>
      </c>
      <c r="N168" s="58">
        <v>220.21</v>
      </c>
      <c r="R168" s="58"/>
      <c r="S168" s="19"/>
      <c r="T168" s="19"/>
      <c r="U168" s="85"/>
    </row>
    <row r="169" spans="1:21" x14ac:dyDescent="0.35">
      <c r="A169" s="22">
        <v>37681</v>
      </c>
      <c r="B169" s="19">
        <v>2.9725000000000001</v>
      </c>
      <c r="D169" s="46"/>
      <c r="G169" s="60">
        <v>37653</v>
      </c>
      <c r="H169" s="45">
        <v>63.4688110351562</v>
      </c>
      <c r="I169" s="45">
        <v>0.56599999999999995</v>
      </c>
      <c r="J169">
        <v>36.121000000000002</v>
      </c>
      <c r="M169" s="57">
        <v>37622</v>
      </c>
      <c r="N169" s="58">
        <v>219.35</v>
      </c>
      <c r="R169" s="58"/>
      <c r="S169" s="19"/>
      <c r="T169" s="19"/>
      <c r="U169" s="85"/>
    </row>
    <row r="170" spans="1:21" x14ac:dyDescent="0.35">
      <c r="A170" s="22">
        <v>37653</v>
      </c>
      <c r="B170" s="19">
        <v>3.2</v>
      </c>
      <c r="D170" s="46"/>
      <c r="G170" s="60">
        <v>37622</v>
      </c>
      <c r="H170" s="45">
        <v>63.111587524413999</v>
      </c>
      <c r="I170" s="45">
        <v>1.319</v>
      </c>
      <c r="J170">
        <v>39.604999999999997</v>
      </c>
      <c r="M170" s="57">
        <v>37591</v>
      </c>
      <c r="N170" s="58">
        <v>218.44</v>
      </c>
      <c r="R170" s="58"/>
      <c r="S170" s="19"/>
      <c r="T170" s="19"/>
      <c r="U170" s="85"/>
    </row>
    <row r="171" spans="1:21" x14ac:dyDescent="0.35">
      <c r="A171" s="22">
        <v>37622</v>
      </c>
      <c r="B171" s="19">
        <v>3.2050000000000001</v>
      </c>
      <c r="D171" s="46"/>
      <c r="G171" s="60">
        <v>37591</v>
      </c>
      <c r="H171" s="45">
        <v>62.2898139953613</v>
      </c>
      <c r="I171" s="45">
        <v>0.187</v>
      </c>
      <c r="J171">
        <v>40.947000000000003</v>
      </c>
      <c r="M171" s="57">
        <v>37561</v>
      </c>
      <c r="N171" s="58">
        <v>219.32</v>
      </c>
      <c r="R171" s="58"/>
      <c r="S171" s="19"/>
      <c r="T171" s="19"/>
      <c r="U171" s="85"/>
    </row>
    <row r="172" spans="1:21" x14ac:dyDescent="0.35">
      <c r="A172" s="22">
        <v>37591</v>
      </c>
      <c r="B172" s="19">
        <v>3.3650000000000002</v>
      </c>
      <c r="D172" s="46"/>
      <c r="G172" s="60">
        <v>37561</v>
      </c>
      <c r="H172" s="45">
        <v>62.173393249511697</v>
      </c>
      <c r="I172" s="45">
        <v>0.50900000000000001</v>
      </c>
      <c r="J172">
        <v>40.576000000000001</v>
      </c>
      <c r="M172" s="57">
        <v>37530</v>
      </c>
      <c r="N172" s="58">
        <v>223.02</v>
      </c>
      <c r="R172" s="58"/>
      <c r="S172" s="19"/>
      <c r="T172" s="19"/>
      <c r="U172" s="85"/>
    </row>
    <row r="173" spans="1:21" x14ac:dyDescent="0.35">
      <c r="A173" s="22">
        <v>37561</v>
      </c>
      <c r="B173" s="19">
        <v>3.6349999999999998</v>
      </c>
      <c r="D173" s="46"/>
      <c r="G173" s="60">
        <v>37530</v>
      </c>
      <c r="H173" s="45">
        <v>61.858451843261697</v>
      </c>
      <c r="I173" s="45">
        <v>0.219</v>
      </c>
      <c r="J173">
        <v>39.405000000000001</v>
      </c>
      <c r="M173" s="57">
        <v>37500</v>
      </c>
      <c r="N173" s="58">
        <v>221.92</v>
      </c>
      <c r="R173" s="58"/>
      <c r="S173" s="19"/>
      <c r="T173" s="19"/>
      <c r="U173" s="85"/>
    </row>
    <row r="174" spans="1:21" x14ac:dyDescent="0.35">
      <c r="A174" s="22">
        <v>37530</v>
      </c>
      <c r="B174" s="19">
        <v>3.5249999999999999</v>
      </c>
      <c r="D174" s="46"/>
      <c r="G174" s="60">
        <v>37500</v>
      </c>
      <c r="H174" s="45">
        <v>61.723541259765597</v>
      </c>
      <c r="I174" s="45">
        <v>1.351</v>
      </c>
      <c r="J174">
        <v>38.488</v>
      </c>
      <c r="M174" s="57">
        <v>37469</v>
      </c>
      <c r="N174" s="58">
        <v>216.6429</v>
      </c>
      <c r="R174" s="58"/>
      <c r="S174" s="19"/>
      <c r="T174" s="19"/>
      <c r="U174" s="85"/>
    </row>
    <row r="175" spans="1:21" x14ac:dyDescent="0.35">
      <c r="D175" s="46"/>
      <c r="G175" s="60">
        <v>37469</v>
      </c>
      <c r="H175" s="45">
        <v>60.900913238525298</v>
      </c>
      <c r="I175" s="45">
        <v>2.3420000000000001</v>
      </c>
      <c r="J175">
        <v>36.537999999999997</v>
      </c>
      <c r="M175" s="57">
        <v>37438</v>
      </c>
      <c r="N175" s="58">
        <v>206.24379999999999</v>
      </c>
      <c r="R175" s="58"/>
      <c r="S175" s="19"/>
      <c r="T175" s="19"/>
      <c r="U175" s="85"/>
    </row>
    <row r="176" spans="1:21" x14ac:dyDescent="0.35">
      <c r="D176" s="46"/>
      <c r="G176" s="60">
        <v>37438</v>
      </c>
      <c r="H176" s="45">
        <v>59.507274627685497</v>
      </c>
      <c r="I176" s="45">
        <v>3.1890000000000001</v>
      </c>
      <c r="J176">
        <v>32.936999999999998</v>
      </c>
      <c r="M176" s="57">
        <v>37408</v>
      </c>
      <c r="N176" s="58">
        <v>197.08</v>
      </c>
      <c r="R176" s="58"/>
      <c r="S176" s="19"/>
      <c r="T176" s="19"/>
      <c r="U176" s="85"/>
    </row>
    <row r="177" spans="4:21" x14ac:dyDescent="0.35">
      <c r="D177" s="46"/>
      <c r="G177" s="60">
        <v>37408</v>
      </c>
      <c r="H177" s="45">
        <v>57.668430328369098</v>
      </c>
      <c r="I177" s="45">
        <v>3.6219999999999999</v>
      </c>
      <c r="J177">
        <v>28.408000000000001</v>
      </c>
      <c r="M177" s="57">
        <v>37377</v>
      </c>
      <c r="N177" s="58">
        <v>181.57</v>
      </c>
      <c r="P177" s="96"/>
      <c r="Q177" s="58"/>
      <c r="R177" s="58"/>
      <c r="S177" s="19"/>
      <c r="T177" s="19"/>
      <c r="U177" s="85"/>
    </row>
    <row r="178" spans="4:21" x14ac:dyDescent="0.35">
      <c r="D178" s="46"/>
      <c r="G178" s="60">
        <v>37377</v>
      </c>
      <c r="H178" s="45">
        <v>55.652675628662102</v>
      </c>
      <c r="I178" s="45">
        <v>4.0110000000000001</v>
      </c>
      <c r="J178">
        <v>23.024999999999999</v>
      </c>
      <c r="M178" s="57">
        <v>37347</v>
      </c>
      <c r="N178" s="58">
        <v>161.6387</v>
      </c>
      <c r="P178" s="95"/>
      <c r="Q178" s="90"/>
      <c r="R178" s="19"/>
      <c r="S178" s="19"/>
      <c r="T178" s="19"/>
      <c r="U178" s="85"/>
    </row>
    <row r="179" spans="4:21" x14ac:dyDescent="0.35">
      <c r="D179" s="46"/>
      <c r="G179" s="60">
        <v>37347</v>
      </c>
      <c r="H179" s="45">
        <v>53.506660461425703</v>
      </c>
      <c r="I179" s="45">
        <v>10.388999999999999</v>
      </c>
      <c r="J179">
        <v>18.358000000000001</v>
      </c>
      <c r="M179" s="57">
        <v>37316</v>
      </c>
      <c r="N179" s="58">
        <v>134.79839999999999</v>
      </c>
      <c r="P179" s="97"/>
      <c r="Q179" s="91"/>
      <c r="R179" s="19"/>
      <c r="S179" s="19"/>
      <c r="T179" s="19"/>
      <c r="U179" s="85"/>
    </row>
    <row r="180" spans="4:21" x14ac:dyDescent="0.35">
      <c r="D180" s="46"/>
      <c r="G180" s="60">
        <v>37316</v>
      </c>
      <c r="H180" s="45">
        <v>48.471164703369098</v>
      </c>
      <c r="I180" s="45">
        <v>3.9550000000000001</v>
      </c>
      <c r="J180">
        <v>7.9359999999999999</v>
      </c>
      <c r="M180" s="57">
        <v>37288</v>
      </c>
      <c r="N180" s="58">
        <v>119.7392</v>
      </c>
      <c r="P180" s="97"/>
      <c r="Q180" s="91"/>
      <c r="R180" s="19"/>
      <c r="S180" s="19"/>
      <c r="T180" s="19"/>
      <c r="U180" s="85"/>
    </row>
    <row r="181" spans="4:21" x14ac:dyDescent="0.35">
      <c r="D181" s="46"/>
      <c r="G181" s="60">
        <v>37288</v>
      </c>
      <c r="H181" s="45">
        <v>46.626846313476499</v>
      </c>
      <c r="I181" s="45">
        <v>3.14</v>
      </c>
      <c r="J181">
        <v>4.0270000000000001</v>
      </c>
      <c r="M181" s="57">
        <v>37257</v>
      </c>
      <c r="N181" s="58">
        <v>106.59690000000001</v>
      </c>
      <c r="P181" s="97"/>
      <c r="Q181" s="90"/>
      <c r="R181" s="19"/>
      <c r="S181" s="19"/>
      <c r="T181" s="19"/>
      <c r="U181" s="85"/>
    </row>
    <row r="182" spans="4:21" x14ac:dyDescent="0.35">
      <c r="D182" s="46"/>
      <c r="G182" s="60">
        <v>37257</v>
      </c>
      <c r="H182" s="45">
        <v>45.207126617431598</v>
      </c>
      <c r="I182" s="45">
        <v>2.2930000000000001</v>
      </c>
      <c r="J182">
        <v>0.63</v>
      </c>
      <c r="M182" s="57">
        <v>37226</v>
      </c>
      <c r="N182" s="58" t="s">
        <v>288</v>
      </c>
      <c r="P182" s="97"/>
      <c r="Q182" s="90"/>
      <c r="R182" s="19"/>
      <c r="S182" s="19"/>
      <c r="T182" s="19"/>
      <c r="U182" s="85"/>
    </row>
    <row r="183" spans="4:21" x14ac:dyDescent="0.35">
      <c r="D183" s="46"/>
      <c r="G183" s="60">
        <v>37226</v>
      </c>
      <c r="H183" s="45">
        <v>44.193935394287102</v>
      </c>
      <c r="I183" s="45">
        <v>-7.5999999999999998E-2</v>
      </c>
      <c r="J183">
        <v>-1.5469999999999999</v>
      </c>
      <c r="P183" s="97"/>
      <c r="Q183" s="92"/>
      <c r="R183" s="19"/>
      <c r="S183" s="19"/>
      <c r="T183" s="19"/>
      <c r="U183" s="85"/>
    </row>
    <row r="184" spans="4:21" x14ac:dyDescent="0.35">
      <c r="D184" s="46"/>
      <c r="G184" s="60">
        <v>37196</v>
      </c>
      <c r="H184" s="45">
        <v>44.227561950683501</v>
      </c>
      <c r="I184" s="45">
        <v>-0.32800000000000001</v>
      </c>
      <c r="J184">
        <v>-1.5820000000000001</v>
      </c>
      <c r="P184" s="97"/>
      <c r="Q184" s="92"/>
    </row>
    <row r="185" spans="4:21" x14ac:dyDescent="0.35">
      <c r="D185" s="46"/>
      <c r="G185" s="60">
        <v>37165</v>
      </c>
      <c r="H185" s="45">
        <v>44.373088836669901</v>
      </c>
      <c r="I185" s="45">
        <v>-0.441</v>
      </c>
      <c r="J185">
        <v>-1.7430000000000001</v>
      </c>
      <c r="P185" s="97"/>
      <c r="Q185" s="92"/>
    </row>
    <row r="186" spans="4:21" x14ac:dyDescent="0.35">
      <c r="D186" s="46"/>
      <c r="G186" s="60">
        <v>37135</v>
      </c>
      <c r="H186" s="45">
        <v>44.569717407226499</v>
      </c>
      <c r="I186" s="45">
        <v>-7.5999999999999998E-2</v>
      </c>
      <c r="J186">
        <v>-1.131</v>
      </c>
      <c r="P186" s="97"/>
      <c r="Q186" s="92"/>
    </row>
    <row r="187" spans="4:21" x14ac:dyDescent="0.35">
      <c r="D187" s="46"/>
      <c r="G187" s="60">
        <v>37104</v>
      </c>
      <c r="H187" s="45">
        <v>44.603485107421797</v>
      </c>
      <c r="I187" s="45">
        <v>-0.35799999999999998</v>
      </c>
      <c r="J187">
        <v>-1.208</v>
      </c>
      <c r="P187" s="97"/>
      <c r="Q187" s="89"/>
    </row>
    <row r="188" spans="4:21" x14ac:dyDescent="0.35">
      <c r="D188" s="46"/>
      <c r="G188" s="60">
        <v>37073</v>
      </c>
      <c r="H188" s="45">
        <v>44.763584136962798</v>
      </c>
      <c r="I188" s="45">
        <v>-0.32700000000000001</v>
      </c>
      <c r="J188">
        <v>-1.0669999999999999</v>
      </c>
      <c r="P188" s="98"/>
      <c r="Q188" s="89"/>
    </row>
    <row r="189" spans="4:21" x14ac:dyDescent="0.35">
      <c r="D189" s="46"/>
      <c r="G189" s="60">
        <v>37043</v>
      </c>
      <c r="H189" s="45">
        <v>44.910472869872997</v>
      </c>
      <c r="I189" s="45">
        <v>-0.72099999999999997</v>
      </c>
      <c r="J189">
        <v>-0.311</v>
      </c>
      <c r="P189" s="98"/>
      <c r="Q189" s="92"/>
    </row>
    <row r="190" spans="4:21" x14ac:dyDescent="0.35">
      <c r="D190" s="46"/>
      <c r="G190" s="60">
        <v>37012</v>
      </c>
      <c r="H190" s="45">
        <v>45.2367553710937</v>
      </c>
      <c r="I190" s="45">
        <v>6.5000000000000002E-2</v>
      </c>
      <c r="J190">
        <v>0.22800000000000001</v>
      </c>
      <c r="P190" s="96"/>
      <c r="Q190" s="88"/>
    </row>
    <row r="191" spans="4:21" x14ac:dyDescent="0.35">
      <c r="D191" s="46"/>
      <c r="G191" s="60">
        <v>36982</v>
      </c>
      <c r="H191" s="45">
        <v>45.207496643066399</v>
      </c>
      <c r="I191" s="45">
        <v>0.66800000000000004</v>
      </c>
      <c r="J191">
        <v>-0.22700000000000001</v>
      </c>
      <c r="P191" s="97"/>
      <c r="Q191" s="89"/>
    </row>
    <row r="192" spans="4:21" x14ac:dyDescent="0.35">
      <c r="D192" s="46"/>
      <c r="G192" s="60">
        <v>36951</v>
      </c>
      <c r="H192" s="45">
        <v>44.907318115234297</v>
      </c>
      <c r="I192" s="45">
        <v>0.191</v>
      </c>
      <c r="J192">
        <v>-1.0009999999999999</v>
      </c>
      <c r="P192" s="97"/>
      <c r="Q192" s="89"/>
    </row>
    <row r="193" spans="4:17" x14ac:dyDescent="0.35">
      <c r="D193" s="46"/>
      <c r="G193" s="60">
        <v>36923</v>
      </c>
      <c r="H193" s="45">
        <v>44.821914672851499</v>
      </c>
      <c r="I193" s="45">
        <v>-0.22800000000000001</v>
      </c>
      <c r="J193">
        <v>-1.7110000000000001</v>
      </c>
      <c r="P193" s="97"/>
      <c r="Q193" s="89"/>
    </row>
    <row r="194" spans="4:17" x14ac:dyDescent="0.35">
      <c r="D194" s="46"/>
      <c r="G194" s="60">
        <v>36892</v>
      </c>
      <c r="H194" s="45">
        <v>44.924247741699197</v>
      </c>
      <c r="I194" s="45">
        <v>0.08</v>
      </c>
      <c r="J194">
        <v>-1.482</v>
      </c>
      <c r="P194" s="97"/>
      <c r="Q194" s="89"/>
    </row>
    <row r="195" spans="4:17" x14ac:dyDescent="0.35">
      <c r="D195" s="46"/>
      <c r="G195" s="60">
        <v>36861</v>
      </c>
      <c r="H195" s="45">
        <v>44.888145446777301</v>
      </c>
      <c r="I195" s="45">
        <v>-0.112</v>
      </c>
      <c r="J195">
        <v>-0.73</v>
      </c>
      <c r="P195" s="97"/>
      <c r="Q195" s="89"/>
    </row>
    <row r="196" spans="4:17" x14ac:dyDescent="0.35">
      <c r="D196" s="46"/>
      <c r="G196" s="60">
        <v>36831</v>
      </c>
      <c r="H196" s="45">
        <v>44.938385009765597</v>
      </c>
      <c r="I196" s="45">
        <v>-0.49199999999999999</v>
      </c>
      <c r="J196">
        <v>-0.68</v>
      </c>
      <c r="P196" s="97"/>
      <c r="Q196" s="89"/>
    </row>
    <row r="197" spans="4:17" x14ac:dyDescent="0.35">
      <c r="D197" s="46"/>
      <c r="G197" s="60">
        <v>36800</v>
      </c>
      <c r="H197" s="45">
        <v>45.160381317138601</v>
      </c>
      <c r="I197" s="45">
        <v>0.17899999999999999</v>
      </c>
      <c r="J197">
        <v>-0.505</v>
      </c>
      <c r="P197" s="97"/>
      <c r="Q197" s="89"/>
    </row>
    <row r="198" spans="4:17" x14ac:dyDescent="0.35">
      <c r="D198" s="46"/>
      <c r="G198" s="60">
        <v>36770</v>
      </c>
      <c r="H198" s="45">
        <v>45.079597473144503</v>
      </c>
      <c r="I198" s="45">
        <v>-0.154</v>
      </c>
      <c r="J198">
        <v>-0.69899999999999995</v>
      </c>
      <c r="P198" s="97"/>
      <c r="Q198" s="89"/>
    </row>
    <row r="199" spans="4:17" x14ac:dyDescent="0.35">
      <c r="D199" s="46"/>
      <c r="G199" s="60">
        <v>36739</v>
      </c>
      <c r="H199" s="45">
        <v>45.148929595947202</v>
      </c>
      <c r="I199" s="45">
        <v>-0.215</v>
      </c>
      <c r="J199">
        <v>-0.74399999999999999</v>
      </c>
      <c r="P199" s="97"/>
      <c r="Q199" s="89"/>
    </row>
    <row r="200" spans="4:17" x14ac:dyDescent="0.35">
      <c r="D200" s="46"/>
      <c r="G200" s="60">
        <v>36708</v>
      </c>
      <c r="H200" s="45">
        <v>45.246273040771399</v>
      </c>
      <c r="I200" s="45">
        <v>0.434</v>
      </c>
      <c r="J200">
        <v>-0.90500000000000003</v>
      </c>
      <c r="P200" s="97"/>
      <c r="Q200" s="93"/>
    </row>
    <row r="201" spans="4:17" x14ac:dyDescent="0.35">
      <c r="D201" s="46"/>
      <c r="G201" s="60">
        <v>36678</v>
      </c>
      <c r="H201" s="45">
        <v>45.050613403320298</v>
      </c>
      <c r="I201" s="45">
        <v>-0.185</v>
      </c>
      <c r="J201">
        <v>-1.1499999999999999</v>
      </c>
      <c r="P201" s="97"/>
      <c r="Q201" s="93"/>
    </row>
    <row r="202" spans="4:17" x14ac:dyDescent="0.35">
      <c r="D202" s="46"/>
      <c r="G202" s="60">
        <v>36647</v>
      </c>
      <c r="H202" s="45">
        <v>45.134063720703097</v>
      </c>
      <c r="I202" s="45">
        <v>-0.38900000000000001</v>
      </c>
      <c r="J202">
        <v>-0.97299999999999998</v>
      </c>
      <c r="P202" s="99"/>
      <c r="Q202" s="94"/>
    </row>
    <row r="203" spans="4:17" x14ac:dyDescent="0.35">
      <c r="D203" s="46"/>
      <c r="G203" s="60">
        <v>36617</v>
      </c>
      <c r="H203" s="45">
        <v>45.310184478759702</v>
      </c>
      <c r="I203" s="45">
        <v>-0.112</v>
      </c>
      <c r="J203">
        <v>-1.0760000000000001</v>
      </c>
    </row>
    <row r="204" spans="4:17" x14ac:dyDescent="0.35">
      <c r="D204" s="46"/>
      <c r="G204" s="60">
        <v>36586</v>
      </c>
      <c r="H204" s="45">
        <v>45.361186981201101</v>
      </c>
      <c r="I204" s="45">
        <v>-0.52800000000000002</v>
      </c>
      <c r="J204">
        <v>-1.0609999999999999</v>
      </c>
    </row>
    <row r="205" spans="4:17" x14ac:dyDescent="0.35">
      <c r="D205" s="46"/>
      <c r="G205" s="60">
        <v>36557</v>
      </c>
      <c r="H205" s="45">
        <v>45.602127075195298</v>
      </c>
      <c r="I205" s="45">
        <v>4.0000000000000001E-3</v>
      </c>
      <c r="J205">
        <v>-1.282</v>
      </c>
    </row>
    <row r="206" spans="4:17" x14ac:dyDescent="0.35">
      <c r="D206" s="46"/>
      <c r="G206" s="60">
        <v>36526</v>
      </c>
      <c r="H206" s="45">
        <v>45.600257873535099</v>
      </c>
      <c r="I206" s="45">
        <v>0.84499999999999997</v>
      </c>
      <c r="J206">
        <v>-1.4450000000000001</v>
      </c>
    </row>
    <row r="207" spans="4:17" x14ac:dyDescent="0.35">
      <c r="D207" s="46"/>
      <c r="G207" s="60">
        <v>36495</v>
      </c>
      <c r="H207" s="45">
        <v>45.218063354492102</v>
      </c>
      <c r="I207" s="45">
        <v>-6.2E-2</v>
      </c>
      <c r="J207">
        <v>-1.81</v>
      </c>
    </row>
    <row r="208" spans="4:17" x14ac:dyDescent="0.35">
      <c r="D208" s="46"/>
      <c r="G208" s="60">
        <v>36465</v>
      </c>
      <c r="H208" s="45">
        <v>45.246196746826101</v>
      </c>
      <c r="I208" s="45">
        <v>-0.316</v>
      </c>
      <c r="J208">
        <v>-1.7629999999999999</v>
      </c>
    </row>
    <row r="209" spans="4:10" x14ac:dyDescent="0.35">
      <c r="D209" s="46"/>
      <c r="G209" s="60">
        <v>36434</v>
      </c>
      <c r="H209" s="45">
        <v>45.3896675109863</v>
      </c>
      <c r="I209" s="45">
        <v>-1.6E-2</v>
      </c>
      <c r="J209">
        <v>-1.6850000000000001</v>
      </c>
    </row>
    <row r="210" spans="4:10" x14ac:dyDescent="0.35">
      <c r="D210" s="46"/>
      <c r="G210" s="60">
        <v>36404</v>
      </c>
      <c r="H210" s="45">
        <v>45.396770477294901</v>
      </c>
      <c r="I210" s="45">
        <v>-0.19900000000000001</v>
      </c>
      <c r="J210">
        <v>-2.0299999999999998</v>
      </c>
    </row>
    <row r="211" spans="4:10" x14ac:dyDescent="0.35">
      <c r="D211" s="46"/>
      <c r="G211" s="60">
        <v>36373</v>
      </c>
      <c r="H211" s="45">
        <v>45.487392425537102</v>
      </c>
      <c r="I211" s="45">
        <v>-0.376</v>
      </c>
      <c r="J211">
        <v>-1.8640000000000001</v>
      </c>
    </row>
    <row r="212" spans="4:10" x14ac:dyDescent="0.35">
      <c r="D212" s="46"/>
      <c r="G212" s="60">
        <v>36342</v>
      </c>
      <c r="H212" s="45">
        <v>45.659267425537102</v>
      </c>
      <c r="I212" s="45">
        <v>0.186</v>
      </c>
      <c r="J212">
        <v>-1.474</v>
      </c>
    </row>
    <row r="213" spans="4:10" x14ac:dyDescent="0.35">
      <c r="D213" s="46"/>
      <c r="G213" s="60">
        <v>36312</v>
      </c>
      <c r="H213" s="45">
        <v>45.574554443359297</v>
      </c>
      <c r="I213" s="45">
        <v>-6.0000000000000001E-3</v>
      </c>
      <c r="J213">
        <v>-1.349</v>
      </c>
    </row>
    <row r="214" spans="4:10" x14ac:dyDescent="0.35">
      <c r="D214" s="46"/>
      <c r="G214" s="60">
        <v>36281</v>
      </c>
      <c r="H214" s="45">
        <v>45.577323913574197</v>
      </c>
      <c r="I214" s="45">
        <v>-0.49199999999999999</v>
      </c>
      <c r="J214">
        <v>-1.155</v>
      </c>
    </row>
    <row r="215" spans="4:10" x14ac:dyDescent="0.35">
      <c r="D215" s="46"/>
      <c r="G215" s="60">
        <v>36251</v>
      </c>
      <c r="H215" s="45">
        <v>45.802837371826101</v>
      </c>
      <c r="I215" s="45">
        <v>-9.8000000000000004E-2</v>
      </c>
      <c r="J215">
        <v>-0.73699999999999999</v>
      </c>
    </row>
    <row r="216" spans="4:10" x14ac:dyDescent="0.35">
      <c r="D216" s="46"/>
      <c r="G216" s="60">
        <v>36220</v>
      </c>
      <c r="H216" s="45">
        <v>45.847740173339801</v>
      </c>
      <c r="I216" s="45">
        <v>-0.751</v>
      </c>
      <c r="J216">
        <v>-0.629</v>
      </c>
    </row>
    <row r="217" spans="4:10" x14ac:dyDescent="0.35">
      <c r="D217" s="46"/>
      <c r="G217" s="60">
        <v>36192</v>
      </c>
      <c r="H217" s="45">
        <v>46.194572448730398</v>
      </c>
      <c r="I217" s="45">
        <v>-0.161</v>
      </c>
      <c r="J217">
        <v>-3.0000000000000001E-3</v>
      </c>
    </row>
    <row r="218" spans="4:10" x14ac:dyDescent="0.35">
      <c r="D218" s="46"/>
      <c r="G218" s="60">
        <v>36161</v>
      </c>
      <c r="H218" s="45">
        <v>46.268901824951101</v>
      </c>
      <c r="I218" s="45">
        <v>0.47099999999999997</v>
      </c>
      <c r="J218">
        <v>0.50700000000000001</v>
      </c>
    </row>
    <row r="219" spans="4:10" x14ac:dyDescent="0.35">
      <c r="D219" s="46"/>
      <c r="G219" s="60">
        <v>36130</v>
      </c>
      <c r="H219" s="45">
        <v>46.051807403564403</v>
      </c>
      <c r="I219" s="45">
        <v>-1.4E-2</v>
      </c>
      <c r="J219">
        <v>0.66400000000000003</v>
      </c>
    </row>
    <row r="220" spans="4:10" x14ac:dyDescent="0.35">
      <c r="D220" s="46"/>
      <c r="G220" s="60">
        <v>36100</v>
      </c>
      <c r="H220" s="45">
        <v>46.058048248291001</v>
      </c>
      <c r="I220" s="45">
        <v>-0.23699999999999999</v>
      </c>
      <c r="J220">
        <v>0.85</v>
      </c>
    </row>
    <row r="221" spans="4:10" x14ac:dyDescent="0.35">
      <c r="D221" s="46"/>
      <c r="G221" s="60">
        <v>36069</v>
      </c>
      <c r="H221" s="45">
        <v>46.167667388916001</v>
      </c>
      <c r="I221" s="45">
        <v>-0.36599999999999999</v>
      </c>
      <c r="J221">
        <v>0.89400000000000002</v>
      </c>
    </row>
    <row r="222" spans="4:10" x14ac:dyDescent="0.35">
      <c r="D222" s="46"/>
      <c r="G222" s="60">
        <v>36039</v>
      </c>
      <c r="H222" s="45">
        <v>46.337192535400298</v>
      </c>
      <c r="I222" s="45">
        <v>-3.1E-2</v>
      </c>
      <c r="J222">
        <v>1.1060000000000001</v>
      </c>
    </row>
    <row r="223" spans="4:10" x14ac:dyDescent="0.35">
      <c r="D223" s="46"/>
      <c r="G223" s="60">
        <v>36008</v>
      </c>
      <c r="H223" s="45">
        <v>46.351524353027301</v>
      </c>
      <c r="I223" s="45">
        <v>0.02</v>
      </c>
      <c r="J223">
        <v>1.089</v>
      </c>
    </row>
    <row r="224" spans="4:10" x14ac:dyDescent="0.35">
      <c r="D224" s="46"/>
      <c r="G224" s="60">
        <v>35977</v>
      </c>
      <c r="H224" s="45">
        <v>46.342166900634702</v>
      </c>
      <c r="I224" s="45">
        <v>0.313</v>
      </c>
      <c r="J224">
        <v>1.2350000000000001</v>
      </c>
    </row>
    <row r="225" spans="4:10" x14ac:dyDescent="0.35">
      <c r="D225" s="46"/>
      <c r="G225" s="60">
        <v>35947</v>
      </c>
      <c r="H225" s="45">
        <v>46.197780609130803</v>
      </c>
      <c r="I225" s="45">
        <v>0.191</v>
      </c>
      <c r="J225">
        <v>1.1439999999999999</v>
      </c>
    </row>
    <row r="226" spans="4:10" x14ac:dyDescent="0.35">
      <c r="D226" s="46"/>
      <c r="G226" s="60">
        <v>35916</v>
      </c>
      <c r="H226" s="45">
        <v>46.109756469726499</v>
      </c>
      <c r="I226" s="45">
        <v>-7.1999999999999995E-2</v>
      </c>
      <c r="J226">
        <v>1.181</v>
      </c>
    </row>
    <row r="227" spans="4:10" x14ac:dyDescent="0.35">
      <c r="D227" s="46"/>
      <c r="G227" s="60">
        <v>35886</v>
      </c>
      <c r="H227" s="45">
        <v>46.143077850341697</v>
      </c>
      <c r="I227" s="45">
        <v>1.0999999999999999E-2</v>
      </c>
      <c r="J227">
        <v>1.17</v>
      </c>
    </row>
    <row r="228" spans="4:10" x14ac:dyDescent="0.35">
      <c r="D228" s="46"/>
      <c r="G228" s="60">
        <v>35855</v>
      </c>
      <c r="H228" s="45">
        <v>46.137870788574197</v>
      </c>
      <c r="I228" s="45">
        <v>-0.126</v>
      </c>
      <c r="J228">
        <v>0.82399999999999995</v>
      </c>
    </row>
    <row r="229" spans="4:10" x14ac:dyDescent="0.35">
      <c r="D229" s="46"/>
      <c r="G229" s="60">
        <v>35827</v>
      </c>
      <c r="H229" s="45">
        <v>46.195903778076101</v>
      </c>
      <c r="I229" s="45">
        <v>0.34899999999999998</v>
      </c>
      <c r="J229">
        <v>0.45300000000000001</v>
      </c>
    </row>
    <row r="230" spans="4:10" x14ac:dyDescent="0.35">
      <c r="D230" s="46"/>
      <c r="G230" s="60">
        <v>35796</v>
      </c>
      <c r="H230" s="45">
        <v>46.035385131835902</v>
      </c>
      <c r="I230" s="45">
        <v>0.629</v>
      </c>
      <c r="J230">
        <v>0.48899999999999999</v>
      </c>
    </row>
    <row r="231" spans="4:10" x14ac:dyDescent="0.35">
      <c r="D231" s="46"/>
      <c r="G231" s="60">
        <v>35765</v>
      </c>
      <c r="H231" s="45">
        <v>45.7478218078613</v>
      </c>
      <c r="I231" s="45">
        <v>0.17</v>
      </c>
      <c r="J231">
        <v>0.32800000000000001</v>
      </c>
    </row>
    <row r="232" spans="4:10" x14ac:dyDescent="0.35">
      <c r="D232" s="46"/>
      <c r="G232" s="60">
        <v>35735</v>
      </c>
      <c r="H232" s="45">
        <v>45.670009613037102</v>
      </c>
      <c r="I232" s="45">
        <v>-0.193</v>
      </c>
      <c r="J232">
        <v>-0.128</v>
      </c>
    </row>
    <row r="233" spans="4:10" x14ac:dyDescent="0.35">
      <c r="D233" s="46"/>
      <c r="G233" s="60">
        <v>35704</v>
      </c>
      <c r="H233" s="45">
        <v>45.7584419250488</v>
      </c>
      <c r="I233" s="45">
        <v>-0.157</v>
      </c>
      <c r="J233">
        <v>-0.09</v>
      </c>
    </row>
    <row r="234" spans="4:10" x14ac:dyDescent="0.35">
      <c r="D234" s="46"/>
      <c r="G234" s="60">
        <v>35674</v>
      </c>
      <c r="H234" s="45">
        <v>45.830238342285099</v>
      </c>
      <c r="I234" s="45">
        <v>-4.8000000000000001E-2</v>
      </c>
      <c r="J234">
        <v>0.57099999999999995</v>
      </c>
    </row>
    <row r="235" spans="4:10" x14ac:dyDescent="0.35">
      <c r="D235" s="46"/>
      <c r="G235" s="60">
        <v>35643</v>
      </c>
      <c r="H235" s="45">
        <v>45.852195739746001</v>
      </c>
      <c r="I235" s="45">
        <v>0.16500000000000001</v>
      </c>
      <c r="J235">
        <v>0.80200000000000005</v>
      </c>
    </row>
    <row r="236" spans="4:10" x14ac:dyDescent="0.35">
      <c r="D236" s="46"/>
      <c r="G236" s="60">
        <v>35612</v>
      </c>
      <c r="H236" s="45">
        <v>45.776866912841697</v>
      </c>
      <c r="I236" s="45">
        <v>0.222</v>
      </c>
      <c r="J236">
        <v>0.55800000000000005</v>
      </c>
    </row>
    <row r="237" spans="4:10" x14ac:dyDescent="0.35">
      <c r="D237" s="46"/>
      <c r="G237" s="60">
        <v>35582</v>
      </c>
      <c r="H237" s="45">
        <v>45.675361633300703</v>
      </c>
      <c r="I237" s="45">
        <v>0.22800000000000001</v>
      </c>
      <c r="J237">
        <v>0.879</v>
      </c>
    </row>
    <row r="238" spans="4:10" x14ac:dyDescent="0.35">
      <c r="D238" s="46"/>
      <c r="G238" s="60">
        <v>35551</v>
      </c>
      <c r="H238" s="45">
        <v>45.571598052978501</v>
      </c>
      <c r="I238" s="45">
        <v>-8.3000000000000004E-2</v>
      </c>
      <c r="J238">
        <v>0.65300000000000002</v>
      </c>
    </row>
    <row r="239" spans="4:10" x14ac:dyDescent="0.35">
      <c r="D239" s="46"/>
      <c r="G239" s="60">
        <v>35521</v>
      </c>
      <c r="H239" s="45">
        <v>45.609447479247997</v>
      </c>
      <c r="I239" s="45">
        <v>-0.33100000000000002</v>
      </c>
      <c r="J239">
        <v>0.64600000000000002</v>
      </c>
    </row>
    <row r="240" spans="4:10" x14ac:dyDescent="0.35">
      <c r="D240" s="46"/>
      <c r="G240" s="60">
        <v>35490</v>
      </c>
      <c r="H240" s="45">
        <v>45.760688781738203</v>
      </c>
      <c r="I240" s="45">
        <v>-0.49299999999999999</v>
      </c>
      <c r="J240">
        <v>0.98199999999999998</v>
      </c>
    </row>
    <row r="241" spans="4:10" x14ac:dyDescent="0.35">
      <c r="D241" s="46"/>
      <c r="G241" s="60">
        <v>35462</v>
      </c>
      <c r="H241" s="45">
        <v>45.9873847961425</v>
      </c>
      <c r="I241" s="45">
        <v>0.38400000000000001</v>
      </c>
      <c r="J241">
        <v>0.93500000000000005</v>
      </c>
    </row>
    <row r="242" spans="4:10" x14ac:dyDescent="0.35">
      <c r="D242" s="46"/>
      <c r="G242" s="60">
        <v>35431</v>
      </c>
      <c r="H242" s="45">
        <v>45.811241149902301</v>
      </c>
      <c r="I242" s="45">
        <v>0.46700000000000003</v>
      </c>
      <c r="J242">
        <v>0.221</v>
      </c>
    </row>
    <row r="243" spans="4:10" x14ac:dyDescent="0.35">
      <c r="D243" s="46"/>
      <c r="G243" s="60">
        <v>35400</v>
      </c>
      <c r="H243" s="45">
        <v>45.598270416259702</v>
      </c>
      <c r="I243" s="45">
        <v>-0.28499999999999998</v>
      </c>
      <c r="J243">
        <v>5.3999999999999999E-2</v>
      </c>
    </row>
    <row r="244" spans="4:10" x14ac:dyDescent="0.35">
      <c r="D244" s="46"/>
      <c r="G244" s="60">
        <v>35370</v>
      </c>
      <c r="H244" s="45">
        <v>45.728652954101499</v>
      </c>
      <c r="I244" s="45">
        <v>-0.155</v>
      </c>
      <c r="J244">
        <v>0.442</v>
      </c>
    </row>
    <row r="245" spans="4:10" x14ac:dyDescent="0.35">
      <c r="D245" s="46"/>
      <c r="G245" s="60">
        <v>35339</v>
      </c>
      <c r="H245" s="45">
        <v>45.799789428710902</v>
      </c>
      <c r="I245" s="45">
        <v>0.504</v>
      </c>
      <c r="J245">
        <v>0.36899999999999999</v>
      </c>
    </row>
    <row r="246" spans="4:10" x14ac:dyDescent="0.35">
      <c r="D246" s="46"/>
      <c r="G246" s="60">
        <v>35309</v>
      </c>
      <c r="H246" s="45">
        <v>45.570072174072202</v>
      </c>
      <c r="I246" s="45">
        <v>0.182</v>
      </c>
      <c r="J246">
        <v>0.20499999999999999</v>
      </c>
    </row>
    <row r="247" spans="4:10" x14ac:dyDescent="0.35">
      <c r="D247" s="46"/>
      <c r="G247" s="60">
        <v>35278</v>
      </c>
      <c r="H247" s="45">
        <v>45.487476348876903</v>
      </c>
      <c r="I247" s="45">
        <v>-7.6999999999999999E-2</v>
      </c>
      <c r="J247">
        <v>0.188</v>
      </c>
    </row>
    <row r="248" spans="4:10" x14ac:dyDescent="0.35">
      <c r="D248" s="46"/>
      <c r="G248" s="60">
        <v>35247</v>
      </c>
      <c r="H248" s="45">
        <v>45.522735595703097</v>
      </c>
      <c r="I248" s="45">
        <v>0.54200000000000004</v>
      </c>
      <c r="J248">
        <v>2.1999999999999999E-2</v>
      </c>
    </row>
    <row r="249" spans="4:10" x14ac:dyDescent="0.35">
      <c r="D249" s="46"/>
      <c r="G249" s="60">
        <v>35217</v>
      </c>
      <c r="H249" s="45">
        <v>45.277244567871001</v>
      </c>
      <c r="I249" s="45">
        <v>3.0000000000000001E-3</v>
      </c>
      <c r="J249">
        <v>-0.114</v>
      </c>
    </row>
    <row r="250" spans="4:10" x14ac:dyDescent="0.35">
      <c r="D250" s="46"/>
      <c r="G250" s="60">
        <v>35186</v>
      </c>
      <c r="H250" s="45">
        <v>45.276069641113203</v>
      </c>
      <c r="I250" s="45">
        <v>-8.8999999999999996E-2</v>
      </c>
      <c r="J250">
        <v>-0.32200000000000001</v>
      </c>
    </row>
    <row r="251" spans="4:10" x14ac:dyDescent="0.35">
      <c r="D251" s="46"/>
      <c r="G251" s="60">
        <v>35156</v>
      </c>
      <c r="H251" s="45">
        <v>45.316490173339801</v>
      </c>
      <c r="I251" s="45">
        <v>2E-3</v>
      </c>
      <c r="J251">
        <v>-0.21199999999999999</v>
      </c>
    </row>
    <row r="252" spans="4:10" x14ac:dyDescent="0.35">
      <c r="D252" s="46"/>
      <c r="G252" s="60">
        <v>35125</v>
      </c>
      <c r="H252" s="45">
        <v>45.3157958984375</v>
      </c>
      <c r="I252" s="45">
        <v>-0.53900000000000003</v>
      </c>
      <c r="J252">
        <v>0.24299999999999999</v>
      </c>
    </row>
    <row r="253" spans="4:10" x14ac:dyDescent="0.35">
      <c r="D253" s="46"/>
      <c r="G253" s="60">
        <v>35096</v>
      </c>
      <c r="H253" s="45">
        <v>45.561599731445298</v>
      </c>
      <c r="I253" s="45">
        <v>-0.32500000000000001</v>
      </c>
      <c r="J253">
        <v>0.33400000000000002</v>
      </c>
    </row>
    <row r="254" spans="4:10" x14ac:dyDescent="0.35">
      <c r="D254" s="46"/>
      <c r="G254" s="60">
        <v>35065</v>
      </c>
      <c r="H254" s="45">
        <v>45.710140228271399</v>
      </c>
      <c r="I254" s="45">
        <v>0.3</v>
      </c>
      <c r="J254">
        <v>0.65800000000000003</v>
      </c>
    </row>
    <row r="255" spans="4:10" x14ac:dyDescent="0.35">
      <c r="D255" s="46"/>
      <c r="G255" s="60">
        <v>35034</v>
      </c>
      <c r="H255" s="45">
        <v>45.573516845703097</v>
      </c>
      <c r="I255" s="45">
        <v>0.10100000000000001</v>
      </c>
      <c r="J255">
        <v>1.6080000000000001</v>
      </c>
    </row>
    <row r="256" spans="4:10" x14ac:dyDescent="0.35">
      <c r="D256" s="46"/>
      <c r="G256" s="60">
        <v>35004</v>
      </c>
      <c r="H256" s="45">
        <v>45.527374267578097</v>
      </c>
      <c r="I256" s="45">
        <v>-0.22800000000000001</v>
      </c>
      <c r="J256">
        <v>1.726</v>
      </c>
    </row>
    <row r="257" spans="4:10" x14ac:dyDescent="0.35">
      <c r="D257" s="46"/>
      <c r="G257" s="60">
        <v>34973</v>
      </c>
      <c r="H257" s="45">
        <v>45.631603240966697</v>
      </c>
      <c r="I257" s="45">
        <v>0.34</v>
      </c>
      <c r="J257">
        <v>2.1890000000000001</v>
      </c>
    </row>
    <row r="258" spans="4:10" x14ac:dyDescent="0.35">
      <c r="D258" s="46"/>
      <c r="G258" s="60">
        <v>34943</v>
      </c>
      <c r="H258" s="45">
        <v>45.476993560791001</v>
      </c>
      <c r="I258" s="45">
        <v>0.16400000000000001</v>
      </c>
      <c r="J258">
        <v>2.169</v>
      </c>
    </row>
    <row r="259" spans="4:10" x14ac:dyDescent="0.35">
      <c r="D259" s="46"/>
      <c r="G259" s="60">
        <v>34912</v>
      </c>
      <c r="H259" s="45">
        <v>45.402336120605398</v>
      </c>
      <c r="I259" s="45">
        <v>-0.24199999999999999</v>
      </c>
      <c r="J259">
        <v>2.7</v>
      </c>
    </row>
    <row r="260" spans="4:10" x14ac:dyDescent="0.35">
      <c r="D260" s="46"/>
      <c r="G260" s="60">
        <v>34881</v>
      </c>
      <c r="H260" s="45">
        <v>45.512630462646399</v>
      </c>
      <c r="I260" s="45">
        <v>0.40600000000000003</v>
      </c>
      <c r="J260">
        <v>3.161</v>
      </c>
    </row>
    <row r="261" spans="4:10" x14ac:dyDescent="0.35">
      <c r="D261" s="46"/>
      <c r="G261" s="60">
        <v>34851</v>
      </c>
      <c r="H261" s="45">
        <v>45.328727722167898</v>
      </c>
      <c r="I261" s="45">
        <v>-0.20599999999999999</v>
      </c>
      <c r="J261">
        <v>3.6930000000000001</v>
      </c>
    </row>
    <row r="262" spans="4:10" x14ac:dyDescent="0.35">
      <c r="D262" s="46"/>
      <c r="G262" s="60">
        <v>34820</v>
      </c>
      <c r="H262" s="45">
        <v>45.422271728515597</v>
      </c>
      <c r="I262" s="45">
        <v>2.1000000000000001E-2</v>
      </c>
      <c r="J262">
        <v>4.3090000000000002</v>
      </c>
    </row>
    <row r="263" spans="4:10" x14ac:dyDescent="0.35">
      <c r="D263" s="46"/>
      <c r="G263" s="60">
        <v>34790</v>
      </c>
      <c r="H263" s="45">
        <v>45.412723541259702</v>
      </c>
      <c r="I263" s="45">
        <v>0.45700000000000002</v>
      </c>
      <c r="J263">
        <v>4.649</v>
      </c>
    </row>
    <row r="264" spans="4:10" x14ac:dyDescent="0.35">
      <c r="D264" s="46"/>
      <c r="G264" s="60">
        <v>34759</v>
      </c>
      <c r="H264" s="45">
        <v>45.205982208251903</v>
      </c>
      <c r="I264" s="45">
        <v>-0.44900000000000001</v>
      </c>
      <c r="J264">
        <v>4.4260000000000002</v>
      </c>
    </row>
    <row r="265" spans="4:10" x14ac:dyDescent="0.35">
      <c r="D265" s="46"/>
      <c r="G265" s="60">
        <v>34731</v>
      </c>
      <c r="H265" s="45">
        <v>45.410003662109297</v>
      </c>
      <c r="I265" s="45">
        <v>-3.0000000000000001E-3</v>
      </c>
      <c r="J265">
        <v>5.0430000000000001</v>
      </c>
    </row>
    <row r="266" spans="4:10" x14ac:dyDescent="0.35">
      <c r="D266" s="46"/>
      <c r="G266" s="60">
        <v>34700</v>
      </c>
      <c r="H266" s="45">
        <v>45.411243438720703</v>
      </c>
      <c r="I266" s="45">
        <v>1.246</v>
      </c>
      <c r="J266">
        <v>5.0430000000000001</v>
      </c>
    </row>
    <row r="267" spans="4:10" x14ac:dyDescent="0.35">
      <c r="D267" s="46"/>
      <c r="G267" s="60">
        <v>34669</v>
      </c>
      <c r="H267" s="45">
        <v>44.852397918701101</v>
      </c>
      <c r="I267" s="45">
        <v>0.217</v>
      </c>
      <c r="J267">
        <v>3.8540000000000001</v>
      </c>
    </row>
    <row r="268" spans="4:10" x14ac:dyDescent="0.35">
      <c r="D268" s="46"/>
      <c r="G268" s="60">
        <v>34639</v>
      </c>
      <c r="H268" s="45">
        <v>44.755069732666001</v>
      </c>
      <c r="I268" s="45">
        <v>0.22600000000000001</v>
      </c>
      <c r="J268">
        <v>3.6150000000000002</v>
      </c>
    </row>
    <row r="269" spans="4:10" x14ac:dyDescent="0.35">
      <c r="D269" s="46"/>
      <c r="G269" s="60">
        <v>34608</v>
      </c>
      <c r="H269" s="45">
        <v>44.654109954833899</v>
      </c>
      <c r="I269" s="45">
        <v>0.32</v>
      </c>
      <c r="J269">
        <v>3.4409999999999998</v>
      </c>
    </row>
    <row r="270" spans="4:10" x14ac:dyDescent="0.35">
      <c r="D270" s="46"/>
      <c r="G270" s="60">
        <v>34578</v>
      </c>
      <c r="H270" s="45">
        <v>44.511474609375</v>
      </c>
      <c r="I270" s="45">
        <v>0.68400000000000005</v>
      </c>
      <c r="J270">
        <v>3.6930000000000001</v>
      </c>
    </row>
    <row r="271" spans="4:10" x14ac:dyDescent="0.35">
      <c r="D271" s="46"/>
      <c r="G271" s="60">
        <v>34547</v>
      </c>
      <c r="H271" s="45">
        <v>44.208904266357401</v>
      </c>
      <c r="I271" s="45">
        <v>0.20599999999999999</v>
      </c>
      <c r="J271">
        <v>3.8370000000000002</v>
      </c>
    </row>
    <row r="272" spans="4:10" x14ac:dyDescent="0.35">
      <c r="D272" s="46"/>
      <c r="G272" s="60">
        <v>34516</v>
      </c>
      <c r="H272" s="45">
        <v>44.117881774902301</v>
      </c>
      <c r="I272" s="45">
        <v>0.92300000000000004</v>
      </c>
      <c r="J272">
        <v>3.64</v>
      </c>
    </row>
    <row r="273" spans="4:10" x14ac:dyDescent="0.35">
      <c r="D273" s="46"/>
      <c r="G273" s="60">
        <v>34486</v>
      </c>
      <c r="H273" s="45">
        <v>43.7142944335937</v>
      </c>
      <c r="I273" s="45">
        <v>0.38700000000000001</v>
      </c>
      <c r="J273">
        <v>3.0219999999999998</v>
      </c>
    </row>
    <row r="274" spans="4:10" x14ac:dyDescent="0.35">
      <c r="D274" s="46"/>
      <c r="G274" s="60">
        <v>34455</v>
      </c>
      <c r="H274" s="45">
        <v>43.5457763671875</v>
      </c>
      <c r="I274" s="45">
        <v>0.34699999999999998</v>
      </c>
      <c r="J274">
        <v>3.363</v>
      </c>
    </row>
    <row r="275" spans="4:10" x14ac:dyDescent="0.35">
      <c r="D275" s="46"/>
      <c r="G275" s="60">
        <v>34425</v>
      </c>
      <c r="H275" s="45">
        <v>43.395366668701101</v>
      </c>
      <c r="I275" s="45">
        <v>0.24299999999999999</v>
      </c>
      <c r="J275">
        <v>4.3310000000000004</v>
      </c>
    </row>
    <row r="276" spans="4:10" x14ac:dyDescent="0.35">
      <c r="D276" s="46"/>
      <c r="G276" s="60">
        <v>34394</v>
      </c>
      <c r="H276" s="45">
        <v>43.289989471435497</v>
      </c>
      <c r="I276" s="45">
        <v>0.13900000000000001</v>
      </c>
      <c r="J276">
        <v>5.1660000000000004</v>
      </c>
    </row>
    <row r="277" spans="4:10" x14ac:dyDescent="0.35">
      <c r="D277" s="46"/>
      <c r="G277" s="60">
        <v>34366</v>
      </c>
      <c r="H277" s="45">
        <v>43.229732513427699</v>
      </c>
      <c r="I277" s="45">
        <v>-4.0000000000000001E-3</v>
      </c>
      <c r="J277">
        <v>5.8090000000000002</v>
      </c>
    </row>
    <row r="278" spans="4:10" x14ac:dyDescent="0.35">
      <c r="D278" s="46"/>
      <c r="G278" s="60">
        <v>34335</v>
      </c>
      <c r="H278" s="45">
        <v>43.2312622070312</v>
      </c>
      <c r="I278" s="45">
        <v>0.10100000000000001</v>
      </c>
      <c r="J278">
        <v>6.5860000000000003</v>
      </c>
    </row>
    <row r="279" spans="4:10" x14ac:dyDescent="0.35">
      <c r="D279" s="46"/>
      <c r="G279" s="60">
        <v>34304</v>
      </c>
      <c r="H279" s="45">
        <v>43.187774658203097</v>
      </c>
      <c r="I279" s="45">
        <v>-1.2999999999999999E-2</v>
      </c>
      <c r="J279">
        <v>7.3650000000000002</v>
      </c>
    </row>
    <row r="280" spans="4:10" x14ac:dyDescent="0.35">
      <c r="D280" s="46"/>
      <c r="G280" s="60">
        <v>34274</v>
      </c>
      <c r="H280" s="45">
        <v>43.193443298339801</v>
      </c>
      <c r="I280" s="45">
        <v>5.7000000000000002E-2</v>
      </c>
      <c r="J280">
        <v>7.6840000000000002</v>
      </c>
    </row>
    <row r="281" spans="4:10" x14ac:dyDescent="0.35">
      <c r="D281" s="46"/>
      <c r="G281" s="60">
        <v>34243</v>
      </c>
      <c r="H281" s="45">
        <v>43.168766021728501</v>
      </c>
      <c r="I281" s="45">
        <v>0.56499999999999995</v>
      </c>
      <c r="J281">
        <v>8.1180000000000003</v>
      </c>
    </row>
    <row r="282" spans="4:10" x14ac:dyDescent="0.35">
      <c r="D282" s="46"/>
      <c r="G282" s="60">
        <v>34213</v>
      </c>
      <c r="H282" s="45">
        <v>42.926109313964801</v>
      </c>
      <c r="I282" s="45">
        <v>0.82399999999999995</v>
      </c>
      <c r="J282">
        <v>8.8710000000000004</v>
      </c>
    </row>
    <row r="283" spans="4:10" x14ac:dyDescent="0.35">
      <c r="D283" s="46"/>
      <c r="G283" s="60">
        <v>34182</v>
      </c>
      <c r="H283" s="45">
        <v>42.575252532958899</v>
      </c>
      <c r="I283" s="45">
        <v>1.6E-2</v>
      </c>
      <c r="J283">
        <v>9.0980000000000008</v>
      </c>
    </row>
    <row r="284" spans="4:10" x14ac:dyDescent="0.35">
      <c r="D284" s="46"/>
      <c r="G284" s="60">
        <v>34151</v>
      </c>
      <c r="H284" s="45">
        <v>42.568431854247997</v>
      </c>
      <c r="I284" s="45">
        <v>0.32200000000000001</v>
      </c>
      <c r="J284">
        <v>10.712999999999999</v>
      </c>
    </row>
    <row r="285" spans="4:10" x14ac:dyDescent="0.35">
      <c r="D285" s="46"/>
      <c r="G285" s="60">
        <v>34121</v>
      </c>
      <c r="H285" s="45">
        <v>42.431926727294901</v>
      </c>
      <c r="I285" s="45">
        <v>0.71899999999999997</v>
      </c>
      <c r="J285">
        <v>12.266</v>
      </c>
    </row>
    <row r="286" spans="4:10" x14ac:dyDescent="0.35">
      <c r="D286" s="46"/>
      <c r="G286" s="60">
        <v>34090</v>
      </c>
      <c r="H286" s="45">
        <v>42.128890991210902</v>
      </c>
      <c r="I286" s="45">
        <v>1.2869999999999999</v>
      </c>
      <c r="J286">
        <v>12.337999999999999</v>
      </c>
    </row>
    <row r="287" spans="4:10" x14ac:dyDescent="0.35">
      <c r="D287" s="46"/>
      <c r="G287" s="60">
        <v>34060</v>
      </c>
      <c r="H287" s="45">
        <v>41.593765258788999</v>
      </c>
      <c r="I287" s="45">
        <v>1.0449999999999999</v>
      </c>
      <c r="J287">
        <v>11.657999999999999</v>
      </c>
    </row>
    <row r="288" spans="4:10" x14ac:dyDescent="0.35">
      <c r="D288" s="46"/>
      <c r="G288" s="60">
        <v>34029</v>
      </c>
      <c r="H288" s="45">
        <v>41.1634712219238</v>
      </c>
      <c r="I288" s="45">
        <v>0.752</v>
      </c>
      <c r="J288">
        <v>11.923999999999999</v>
      </c>
    </row>
    <row r="289" spans="4:10" x14ac:dyDescent="0.35">
      <c r="D289" s="46"/>
      <c r="G289" s="60">
        <v>34001</v>
      </c>
      <c r="H289" s="45">
        <v>40.856292724609297</v>
      </c>
      <c r="I289" s="45">
        <v>0.73</v>
      </c>
      <c r="J289">
        <v>13.422000000000001</v>
      </c>
    </row>
    <row r="290" spans="4:10" x14ac:dyDescent="0.35">
      <c r="D290" s="46"/>
      <c r="G290" s="60">
        <v>33970</v>
      </c>
      <c r="H290" s="45">
        <v>40.560024261474602</v>
      </c>
      <c r="I290" s="45">
        <v>0.83199999999999996</v>
      </c>
      <c r="J290">
        <v>15.025</v>
      </c>
    </row>
    <row r="291" spans="4:10" x14ac:dyDescent="0.35">
      <c r="D291" s="46"/>
      <c r="G291" s="60">
        <v>33939</v>
      </c>
      <c r="H291" s="45">
        <v>40.225200653076101</v>
      </c>
      <c r="I291" s="45">
        <v>0.28399999999999997</v>
      </c>
      <c r="J291">
        <v>17.545999999999999</v>
      </c>
    </row>
    <row r="292" spans="4:10" x14ac:dyDescent="0.35">
      <c r="D292" s="46"/>
      <c r="G292" s="60">
        <v>33909</v>
      </c>
      <c r="H292" s="45">
        <v>40.111404418945298</v>
      </c>
      <c r="I292" s="45">
        <v>0.46100000000000002</v>
      </c>
      <c r="J292">
        <v>17.974</v>
      </c>
    </row>
    <row r="293" spans="4:10" x14ac:dyDescent="0.35">
      <c r="D293" s="46"/>
      <c r="G293" s="60">
        <v>33878</v>
      </c>
      <c r="H293" s="45">
        <v>39.927360534667898</v>
      </c>
      <c r="I293" s="45">
        <v>1.266</v>
      </c>
      <c r="J293">
        <v>17.89</v>
      </c>
    </row>
    <row r="294" spans="4:10" x14ac:dyDescent="0.35">
      <c r="D294" s="46"/>
      <c r="G294" s="60">
        <v>33848</v>
      </c>
      <c r="H294" s="45">
        <v>39.428237915038999</v>
      </c>
      <c r="I294" s="45">
        <v>1.034</v>
      </c>
      <c r="J294">
        <v>17.989000000000001</v>
      </c>
    </row>
    <row r="295" spans="4:10" x14ac:dyDescent="0.35">
      <c r="D295" s="46"/>
      <c r="G295" s="60">
        <v>33817</v>
      </c>
      <c r="H295" s="45">
        <v>39.024818420410099</v>
      </c>
      <c r="I295" s="45">
        <v>1.4970000000000001</v>
      </c>
      <c r="J295">
        <v>18.844000000000001</v>
      </c>
    </row>
    <row r="296" spans="4:10" x14ac:dyDescent="0.35">
      <c r="D296" s="46"/>
      <c r="G296" s="60">
        <v>33786</v>
      </c>
      <c r="H296" s="45">
        <v>38.449371337890597</v>
      </c>
      <c r="I296" s="45">
        <v>1.7290000000000001</v>
      </c>
      <c r="J296">
        <v>18.614999999999998</v>
      </c>
    </row>
    <row r="297" spans="4:10" x14ac:dyDescent="0.35">
      <c r="D297" s="46"/>
      <c r="G297" s="60">
        <v>33756</v>
      </c>
      <c r="H297" s="45">
        <v>37.795951843261697</v>
      </c>
      <c r="I297" s="45">
        <v>0.78400000000000003</v>
      </c>
      <c r="J297">
        <v>19.62</v>
      </c>
    </row>
    <row r="298" spans="4:10" x14ac:dyDescent="0.35">
      <c r="D298" s="46"/>
      <c r="G298" s="60">
        <v>33725</v>
      </c>
      <c r="H298" s="45">
        <v>37.501907348632798</v>
      </c>
      <c r="I298" s="45">
        <v>0.67300000000000004</v>
      </c>
      <c r="J298">
        <v>22.396999999999998</v>
      </c>
    </row>
    <row r="299" spans="4:10" x14ac:dyDescent="0.35">
      <c r="D299" s="46"/>
      <c r="G299" s="60">
        <v>33695</v>
      </c>
      <c r="H299" s="45">
        <v>37.251182556152301</v>
      </c>
      <c r="I299" s="45">
        <v>1.2869999999999999</v>
      </c>
      <c r="J299">
        <v>24.989000000000001</v>
      </c>
    </row>
    <row r="300" spans="4:10" x14ac:dyDescent="0.35">
      <c r="D300" s="46"/>
      <c r="G300" s="60">
        <v>33664</v>
      </c>
      <c r="H300" s="45">
        <v>36.777942657470703</v>
      </c>
      <c r="I300" s="45">
        <v>2.1</v>
      </c>
      <c r="J300">
        <v>30.201000000000001</v>
      </c>
    </row>
    <row r="301" spans="4:10" x14ac:dyDescent="0.35">
      <c r="D301" s="46"/>
      <c r="G301" s="60">
        <v>33635</v>
      </c>
      <c r="H301" s="45">
        <v>36.021629333496001</v>
      </c>
      <c r="I301" s="45">
        <v>2.1539999999999999</v>
      </c>
      <c r="J301">
        <v>41.604999999999997</v>
      </c>
    </row>
    <row r="302" spans="4:10" x14ac:dyDescent="0.35">
      <c r="D302" s="46"/>
      <c r="G302" s="60">
        <v>33604</v>
      </c>
      <c r="H302" s="45">
        <v>35.262069702148402</v>
      </c>
      <c r="I302" s="45">
        <v>3.0430000000000001</v>
      </c>
      <c r="J302">
        <v>76.033000000000001</v>
      </c>
    </row>
    <row r="303" spans="4:10" x14ac:dyDescent="0.35">
      <c r="D303" s="46"/>
      <c r="G303" s="60">
        <v>33573</v>
      </c>
      <c r="H303" s="45">
        <v>34.220848083496001</v>
      </c>
      <c r="I303" s="45">
        <v>0.64900000000000002</v>
      </c>
      <c r="J303">
        <v>83.986999999999995</v>
      </c>
    </row>
    <row r="304" spans="4:10" x14ac:dyDescent="0.35">
      <c r="D304" s="46"/>
      <c r="G304" s="60">
        <v>33543</v>
      </c>
      <c r="H304" s="45">
        <v>34.000114440917898</v>
      </c>
      <c r="I304" s="45">
        <v>0.38900000000000001</v>
      </c>
      <c r="J304">
        <v>91.347999999999999</v>
      </c>
    </row>
    <row r="305" spans="4:10" x14ac:dyDescent="0.35">
      <c r="D305" s="46"/>
      <c r="G305" s="60">
        <v>33512</v>
      </c>
      <c r="H305" s="45">
        <v>33.868392944335902</v>
      </c>
      <c r="I305" s="45">
        <v>1.351</v>
      </c>
      <c r="J305">
        <v>102.38800000000001</v>
      </c>
    </row>
    <row r="306" spans="4:10" x14ac:dyDescent="0.35">
      <c r="D306" s="46"/>
      <c r="G306" s="60">
        <v>33482</v>
      </c>
      <c r="H306" s="45">
        <v>33.4169921875</v>
      </c>
      <c r="I306" s="45">
        <v>1.766</v>
      </c>
      <c r="J306">
        <v>115.047</v>
      </c>
    </row>
    <row r="307" spans="4:10" x14ac:dyDescent="0.35">
      <c r="D307" s="46"/>
      <c r="G307" s="60">
        <v>33451</v>
      </c>
      <c r="H307" s="45">
        <v>32.836944580078097</v>
      </c>
      <c r="I307" s="45">
        <v>1.3009999999999999</v>
      </c>
      <c r="J307">
        <v>144.44300000000001</v>
      </c>
    </row>
    <row r="308" spans="4:10" x14ac:dyDescent="0.35">
      <c r="D308" s="46"/>
      <c r="G308" s="60">
        <v>33420</v>
      </c>
      <c r="H308" s="45">
        <v>32.415260314941399</v>
      </c>
      <c r="I308" s="45">
        <v>2.5910000000000002</v>
      </c>
      <c r="J308">
        <v>178.315</v>
      </c>
    </row>
    <row r="309" spans="4:10" x14ac:dyDescent="0.35">
      <c r="D309" s="46"/>
      <c r="G309" s="60">
        <v>33390</v>
      </c>
      <c r="H309" s="45">
        <v>31.5965881347656</v>
      </c>
      <c r="I309" s="45">
        <v>3.1240000000000001</v>
      </c>
      <c r="J309">
        <v>200.65299999999999</v>
      </c>
    </row>
    <row r="310" spans="4:10" x14ac:dyDescent="0.35">
      <c r="D310" s="46"/>
      <c r="G310" s="60">
        <v>33359</v>
      </c>
      <c r="H310" s="45">
        <v>30.639490127563398</v>
      </c>
      <c r="I310" s="45">
        <v>2.8039999999999998</v>
      </c>
      <c r="J310">
        <v>232.065</v>
      </c>
    </row>
    <row r="311" spans="4:10" x14ac:dyDescent="0.35">
      <c r="G311" s="60">
        <v>33329</v>
      </c>
      <c r="H311" s="45">
        <v>29.803647994995099</v>
      </c>
      <c r="I311" s="45">
        <v>5.5110000000000001</v>
      </c>
      <c r="J311">
        <v>266.959</v>
      </c>
    </row>
    <row r="312" spans="4:10" x14ac:dyDescent="0.35">
      <c r="G312" s="60">
        <v>33298</v>
      </c>
      <c r="H312" s="45">
        <v>28.247074127197202</v>
      </c>
      <c r="I312" s="45">
        <v>11.042</v>
      </c>
      <c r="J312">
        <v>287.34699999999998</v>
      </c>
    </row>
    <row r="313" spans="4:10" x14ac:dyDescent="0.35">
      <c r="G313" s="60">
        <v>33270</v>
      </c>
      <c r="H313" s="45">
        <v>25.438123703002901</v>
      </c>
      <c r="I313" s="45">
        <v>26.99</v>
      </c>
      <c r="J313">
        <v>582.04899999999998</v>
      </c>
    </row>
    <row r="314" spans="4:10" x14ac:dyDescent="0.35">
      <c r="G314" s="60">
        <v>33239</v>
      </c>
      <c r="H314" s="45">
        <v>20.031530380248999</v>
      </c>
      <c r="I314" s="45">
        <v>7.6989999999999998</v>
      </c>
      <c r="J314">
        <v>767.77300000000002</v>
      </c>
    </row>
    <row r="315" spans="4:10" x14ac:dyDescent="0.35">
      <c r="G315" s="60">
        <v>33208</v>
      </c>
      <c r="H315" s="45">
        <v>18.599609375</v>
      </c>
      <c r="I315" s="45">
        <v>4.6760000000000002</v>
      </c>
      <c r="J315">
        <v>1343.9290000000001</v>
      </c>
    </row>
    <row r="316" spans="4:10" x14ac:dyDescent="0.35">
      <c r="G316" s="60">
        <v>33178</v>
      </c>
      <c r="H316" s="45">
        <v>17.768697738647401</v>
      </c>
      <c r="I316" s="45">
        <v>6.181</v>
      </c>
      <c r="J316">
        <v>1832.1990000000001</v>
      </c>
    </row>
    <row r="317" spans="4:10" x14ac:dyDescent="0.35">
      <c r="G317" s="60">
        <v>33147</v>
      </c>
      <c r="H317" s="45">
        <v>16.734407424926701</v>
      </c>
      <c r="I317" s="45">
        <v>7.69</v>
      </c>
      <c r="J317">
        <v>1838.356</v>
      </c>
    </row>
    <row r="318" spans="4:10" x14ac:dyDescent="0.35">
      <c r="G318" s="60">
        <v>33117</v>
      </c>
      <c r="H318" s="45">
        <v>15.5393667221069</v>
      </c>
      <c r="I318" s="45">
        <v>15.677</v>
      </c>
      <c r="J318">
        <v>1800.646</v>
      </c>
    </row>
    <row r="319" spans="4:10" x14ac:dyDescent="0.35">
      <c r="G319" s="60">
        <v>33086</v>
      </c>
      <c r="H319" s="45">
        <v>13.4333686828613</v>
      </c>
      <c r="I319" s="45">
        <v>15.337999999999999</v>
      </c>
      <c r="J319">
        <v>1696.7719999999999</v>
      </c>
    </row>
    <row r="320" spans="4:10" x14ac:dyDescent="0.35">
      <c r="G320" s="60">
        <v>33055</v>
      </c>
      <c r="H320" s="45">
        <v>11.646988868713301</v>
      </c>
      <c r="I320" s="45">
        <v>10.824999999999999</v>
      </c>
      <c r="J320">
        <v>2047.653</v>
      </c>
    </row>
    <row r="321" spans="7:10" x14ac:dyDescent="0.35">
      <c r="G321" s="60">
        <v>33025</v>
      </c>
      <c r="H321" s="45">
        <v>10.5093126296997</v>
      </c>
      <c r="I321" s="45">
        <v>13.898</v>
      </c>
      <c r="J321">
        <v>5648.3879999999999</v>
      </c>
    </row>
    <row r="322" spans="7:10" x14ac:dyDescent="0.35">
      <c r="G322" s="60">
        <v>32994</v>
      </c>
      <c r="H322" s="45">
        <v>9.2269611358642507</v>
      </c>
      <c r="I322" s="45">
        <v>13.606999999999999</v>
      </c>
      <c r="J322">
        <v>10724.349</v>
      </c>
    </row>
    <row r="323" spans="7:10" x14ac:dyDescent="0.35">
      <c r="G323" s="60">
        <v>32964</v>
      </c>
      <c r="H323" s="45">
        <v>8.1217937469482404</v>
      </c>
      <c r="I323" s="45">
        <v>11.372999999999999</v>
      </c>
      <c r="J323">
        <v>16904.234</v>
      </c>
    </row>
    <row r="324" spans="7:10" x14ac:dyDescent="0.35">
      <c r="G324" s="60">
        <v>32933</v>
      </c>
      <c r="H324" s="45">
        <v>7.2924513816833398</v>
      </c>
      <c r="I324" s="45">
        <v>95.525999999999996</v>
      </c>
      <c r="J324">
        <v>20262.793000000001</v>
      </c>
    </row>
    <row r="325" spans="7:10" x14ac:dyDescent="0.35">
      <c r="G325" s="60">
        <v>32905</v>
      </c>
      <c r="H325" s="45">
        <v>3.72966432571411</v>
      </c>
      <c r="I325" s="45">
        <v>61.57</v>
      </c>
      <c r="J325">
        <v>12085.387000000001</v>
      </c>
    </row>
    <row r="326" spans="7:10" x14ac:dyDescent="0.35">
      <c r="G326" s="60">
        <v>32874</v>
      </c>
      <c r="H326" s="45">
        <v>2.3083837032318102</v>
      </c>
      <c r="I326" s="45">
        <v>79.204999999999998</v>
      </c>
      <c r="J326">
        <v>8165.223</v>
      </c>
    </row>
    <row r="327" spans="7:10" x14ac:dyDescent="0.35">
      <c r="G327" s="60">
        <v>32843</v>
      </c>
      <c r="H327" s="45">
        <v>1.28812515735626</v>
      </c>
      <c r="I327" s="45">
        <v>40.073</v>
      </c>
      <c r="J327">
        <v>4923.5680000000002</v>
      </c>
    </row>
    <row r="328" spans="7:10" x14ac:dyDescent="0.35">
      <c r="G328" s="60">
        <v>32813</v>
      </c>
      <c r="H328" s="45">
        <v>0.91961020231246904</v>
      </c>
      <c r="I328" s="45">
        <v>6.5190000000000001</v>
      </c>
      <c r="J328">
        <v>3731.8670000000002</v>
      </c>
    </row>
    <row r="329" spans="7:10" x14ac:dyDescent="0.35">
      <c r="G329" s="60">
        <v>32782</v>
      </c>
      <c r="H329" s="45">
        <v>0.86332970857620195</v>
      </c>
      <c r="I329" s="45">
        <v>5.5949999999999998</v>
      </c>
      <c r="J329">
        <v>3702.7579999999998</v>
      </c>
    </row>
    <row r="330" spans="7:10" x14ac:dyDescent="0.35">
      <c r="G330" s="60">
        <v>32752</v>
      </c>
      <c r="H330" s="45">
        <v>0.81758362054824796</v>
      </c>
      <c r="I330" s="45">
        <v>9.3550000000000004</v>
      </c>
      <c r="J330">
        <v>3825.09</v>
      </c>
    </row>
    <row r="331" spans="7:10" x14ac:dyDescent="0.35">
      <c r="G331" s="60">
        <v>32721</v>
      </c>
      <c r="H331" s="45">
        <v>0.747639119625091</v>
      </c>
      <c r="I331" s="45">
        <v>37.860999999999997</v>
      </c>
      <c r="J331">
        <v>3909.1190000000001</v>
      </c>
    </row>
    <row r="332" spans="7:10" x14ac:dyDescent="0.35">
      <c r="G332" s="60">
        <v>32690</v>
      </c>
      <c r="H332" s="45">
        <v>0.54231238365173295</v>
      </c>
      <c r="I332" s="45">
        <v>196.63399999999999</v>
      </c>
      <c r="J332">
        <v>3611.27</v>
      </c>
    </row>
    <row r="333" spans="7:10" x14ac:dyDescent="0.35">
      <c r="G333" s="60">
        <v>32660</v>
      </c>
      <c r="H333" s="45">
        <v>0.182821914553642</v>
      </c>
      <c r="I333" s="45">
        <v>114.47199999999999</v>
      </c>
      <c r="J333">
        <v>1472.0060000000001</v>
      </c>
    </row>
    <row r="334" spans="7:10" x14ac:dyDescent="0.35">
      <c r="G334" s="60">
        <v>32629</v>
      </c>
      <c r="H334" s="45">
        <v>8.5242643952369607E-2</v>
      </c>
      <c r="I334" s="45">
        <v>78.468999999999994</v>
      </c>
      <c r="J334">
        <v>764.654</v>
      </c>
    </row>
    <row r="335" spans="7:10" x14ac:dyDescent="0.35">
      <c r="G335" s="60">
        <v>32599</v>
      </c>
      <c r="H335" s="45">
        <v>4.7763362526893602E-2</v>
      </c>
      <c r="I335" s="45">
        <v>33.369999999999997</v>
      </c>
      <c r="J335">
        <v>460.61099999999999</v>
      </c>
    </row>
    <row r="336" spans="7:10" x14ac:dyDescent="0.35">
      <c r="G336" s="60">
        <v>32568</v>
      </c>
      <c r="H336" s="45">
        <v>3.5812627524137497E-2</v>
      </c>
      <c r="I336" s="45">
        <v>17.004999999999999</v>
      </c>
      <c r="J336">
        <v>392.78399999999999</v>
      </c>
    </row>
    <row r="337" spans="7:10" x14ac:dyDescent="0.35">
      <c r="G337" s="60">
        <v>32540</v>
      </c>
      <c r="H337" s="45">
        <v>3.0607681721448898E-2</v>
      </c>
      <c r="I337" s="45">
        <v>9.5920000000000005</v>
      </c>
      <c r="J337">
        <v>383.30399999999997</v>
      </c>
    </row>
    <row r="338" spans="7:10" x14ac:dyDescent="0.35">
      <c r="G338" s="60">
        <v>32509</v>
      </c>
      <c r="H338" s="45">
        <v>2.7928873896598799E-2</v>
      </c>
      <c r="I338" s="45">
        <v>8.92</v>
      </c>
      <c r="J338">
        <v>386.98500000000001</v>
      </c>
    </row>
    <row r="339" spans="7:10" x14ac:dyDescent="0.35">
      <c r="G339" s="60">
        <v>32478</v>
      </c>
      <c r="H339" s="45">
        <v>2.5641636922955499E-2</v>
      </c>
      <c r="I339" s="45">
        <v>6.8449999999999998</v>
      </c>
      <c r="J339">
        <v>387.73899999999998</v>
      </c>
    </row>
    <row r="340" spans="7:10" x14ac:dyDescent="0.35">
      <c r="G340" s="60">
        <v>32448</v>
      </c>
      <c r="H340" s="45">
        <v>2.3999011144042001E-2</v>
      </c>
      <c r="I340" s="45">
        <v>5.71</v>
      </c>
      <c r="J340">
        <v>371.97699999999998</v>
      </c>
    </row>
    <row r="341" spans="7:10" x14ac:dyDescent="0.35">
      <c r="G341" s="60">
        <v>32417</v>
      </c>
      <c r="H341" s="45">
        <v>2.2702723741531299E-2</v>
      </c>
      <c r="I341" s="45">
        <v>8.9920000000000009</v>
      </c>
      <c r="J341">
        <v>392.33600000000001</v>
      </c>
    </row>
    <row r="342" spans="7:10" x14ac:dyDescent="0.35">
      <c r="G342" s="60">
        <v>32387</v>
      </c>
      <c r="H342" s="45">
        <v>2.0829677581787099E-2</v>
      </c>
      <c r="I342" s="45">
        <v>11.696</v>
      </c>
      <c r="J342">
        <v>440.13900000000001</v>
      </c>
    </row>
    <row r="343" spans="7:10" x14ac:dyDescent="0.35">
      <c r="G343" s="60">
        <v>32356</v>
      </c>
      <c r="H343" s="45">
        <v>1.8648464232683098E-2</v>
      </c>
      <c r="I343" s="45">
        <v>27.619</v>
      </c>
      <c r="J343">
        <v>439.99200000000002</v>
      </c>
    </row>
    <row r="344" spans="7:10" x14ac:dyDescent="0.35">
      <c r="G344" s="60">
        <v>32325</v>
      </c>
      <c r="H344" s="45">
        <v>1.4612581580877301E-2</v>
      </c>
      <c r="I344" s="45">
        <v>25.646999999999998</v>
      </c>
      <c r="J344">
        <v>381.238</v>
      </c>
    </row>
    <row r="345" spans="7:10" x14ac:dyDescent="0.35">
      <c r="G345" s="60">
        <v>32295</v>
      </c>
      <c r="H345" s="45">
        <v>1.1629845015704601E-2</v>
      </c>
      <c r="I345" s="45">
        <v>17.966999999999999</v>
      </c>
      <c r="J345">
        <v>321.68099999999998</v>
      </c>
    </row>
    <row r="346" spans="7:10" x14ac:dyDescent="0.35">
      <c r="G346" s="60">
        <v>32264</v>
      </c>
      <c r="H346" s="45">
        <v>9.8585803061723692E-3</v>
      </c>
      <c r="I346" s="45">
        <v>15.712999999999999</v>
      </c>
      <c r="J346">
        <v>286.15699999999998</v>
      </c>
    </row>
    <row r="347" spans="7:10" x14ac:dyDescent="0.35">
      <c r="G347" s="60">
        <v>32234</v>
      </c>
      <c r="H347" s="45">
        <v>8.51988233625889E-3</v>
      </c>
      <c r="I347" s="45">
        <v>17.234000000000002</v>
      </c>
      <c r="J347">
        <v>247.578</v>
      </c>
    </row>
    <row r="348" spans="7:10" x14ac:dyDescent="0.35">
      <c r="G348" s="60">
        <v>32203</v>
      </c>
      <c r="H348" s="45">
        <v>7.26741598919034E-3</v>
      </c>
      <c r="I348" s="45">
        <v>14.754</v>
      </c>
      <c r="J348">
        <v>206.37700000000001</v>
      </c>
    </row>
    <row r="349" spans="7:10" x14ac:dyDescent="0.35">
      <c r="G349" s="60">
        <v>32174</v>
      </c>
      <c r="H349" s="45">
        <v>6.3330139964818998E-3</v>
      </c>
      <c r="I349" s="45">
        <v>10.426</v>
      </c>
      <c r="J349">
        <v>189.03200000000001</v>
      </c>
    </row>
    <row r="350" spans="7:10" x14ac:dyDescent="0.35">
      <c r="G350" s="60">
        <v>32143</v>
      </c>
      <c r="H350" s="45">
        <v>5.7350527495145798E-3</v>
      </c>
      <c r="I350" s="45">
        <v>9.0879999999999992</v>
      </c>
      <c r="J350">
        <v>178.64</v>
      </c>
    </row>
    <row r="351" spans="7:10" x14ac:dyDescent="0.35">
      <c r="G351" s="60">
        <v>32112</v>
      </c>
      <c r="H351" s="45">
        <v>5.2572498098015803E-3</v>
      </c>
      <c r="I351" s="45">
        <v>3.3919999999999999</v>
      </c>
      <c r="J351">
        <v>174.78899999999999</v>
      </c>
    </row>
    <row r="352" spans="7:10" x14ac:dyDescent="0.35">
      <c r="G352" s="60">
        <v>32082</v>
      </c>
      <c r="H352" s="45">
        <v>5.0847879610955698E-3</v>
      </c>
      <c r="I352" s="45">
        <v>10.27</v>
      </c>
      <c r="J352">
        <v>178.36199999999999</v>
      </c>
    </row>
    <row r="353" spans="7:10" x14ac:dyDescent="0.35">
      <c r="G353" s="60">
        <v>32051</v>
      </c>
      <c r="H353" s="45">
        <v>4.6112257987260801E-3</v>
      </c>
      <c r="I353" s="45">
        <v>19.574999999999999</v>
      </c>
      <c r="J353">
        <v>165.80799999999999</v>
      </c>
    </row>
    <row r="354" spans="7:10" x14ac:dyDescent="0.35">
      <c r="G354" s="60">
        <v>32021</v>
      </c>
      <c r="H354" s="45">
        <v>3.8563532289117601E-3</v>
      </c>
      <c r="I354" s="45">
        <v>11.666</v>
      </c>
      <c r="J354">
        <v>135.762</v>
      </c>
    </row>
    <row r="355" spans="7:10" x14ac:dyDescent="0.35">
      <c r="G355" s="60">
        <v>31990</v>
      </c>
      <c r="H355" s="45">
        <v>3.45347146503627E-3</v>
      </c>
      <c r="I355" s="45">
        <v>13.734</v>
      </c>
      <c r="J355">
        <v>126.392</v>
      </c>
    </row>
    <row r="356" spans="7:10" x14ac:dyDescent="0.35">
      <c r="G356" s="60">
        <v>31959</v>
      </c>
      <c r="H356" s="45">
        <v>3.03645408712327E-3</v>
      </c>
      <c r="I356" s="45">
        <v>10.097</v>
      </c>
      <c r="J356">
        <v>116.532</v>
      </c>
    </row>
    <row r="357" spans="7:10" x14ac:dyDescent="0.35">
      <c r="G357" s="60">
        <v>31929</v>
      </c>
      <c r="H357" s="45">
        <v>2.7579711750149701E-3</v>
      </c>
      <c r="I357" s="45">
        <v>8.0289999999999999</v>
      </c>
      <c r="J357">
        <v>109.988</v>
      </c>
    </row>
    <row r="358" spans="7:10" x14ac:dyDescent="0.35">
      <c r="G358" s="60">
        <v>31898</v>
      </c>
      <c r="H358" s="45">
        <v>2.5529961567372101E-3</v>
      </c>
      <c r="I358" s="45">
        <v>4.1520000000000001</v>
      </c>
      <c r="J358">
        <v>103.218</v>
      </c>
    </row>
    <row r="359" spans="7:10" x14ac:dyDescent="0.35">
      <c r="G359" s="60">
        <v>31868</v>
      </c>
      <c r="H359" s="45">
        <v>2.4512156378477799E-3</v>
      </c>
      <c r="I359" s="45">
        <v>3.3370000000000002</v>
      </c>
      <c r="J359">
        <v>102.973</v>
      </c>
    </row>
    <row r="360" spans="7:10" x14ac:dyDescent="0.35">
      <c r="G360" s="60">
        <v>31837</v>
      </c>
      <c r="H360" s="45">
        <v>2.3720529861748201E-3</v>
      </c>
      <c r="I360" s="45">
        <v>8.2579999999999991</v>
      </c>
      <c r="J360">
        <v>105.71299999999999</v>
      </c>
    </row>
    <row r="361" spans="7:10" x14ac:dyDescent="0.35">
      <c r="G361" s="60">
        <v>31809</v>
      </c>
      <c r="H361" s="45">
        <v>2.1911098156124401E-3</v>
      </c>
      <c r="I361" s="45">
        <v>6.4560000000000004</v>
      </c>
      <c r="J361">
        <v>98.844999999999999</v>
      </c>
    </row>
    <row r="362" spans="7:10" x14ac:dyDescent="0.35">
      <c r="G362" s="60">
        <v>31778</v>
      </c>
      <c r="H362" s="45">
        <v>2.0582294091582298E-3</v>
      </c>
      <c r="I362" s="45">
        <v>7.5810000000000004</v>
      </c>
      <c r="J362">
        <v>89.953999999999994</v>
      </c>
    </row>
    <row r="363" spans="7:10" x14ac:dyDescent="0.35">
      <c r="G363" s="60">
        <v>31747</v>
      </c>
      <c r="H363" s="45">
        <v>1.91319221630692E-3</v>
      </c>
      <c r="I363" s="45">
        <v>4.7359999999999998</v>
      </c>
      <c r="J363">
        <v>81.909000000000006</v>
      </c>
    </row>
    <row r="364" spans="7:10" x14ac:dyDescent="0.35">
      <c r="G364" s="60">
        <v>31717</v>
      </c>
      <c r="H364" s="45">
        <v>1.8266786355525301E-3</v>
      </c>
      <c r="I364" s="45">
        <v>5.2969999999999997</v>
      </c>
      <c r="J364">
        <v>79.197999999999993</v>
      </c>
    </row>
    <row r="365" spans="7:10" x14ac:dyDescent="0.35">
      <c r="G365" s="60">
        <v>31686</v>
      </c>
      <c r="H365" s="45">
        <v>1.73479341901839E-3</v>
      </c>
      <c r="I365" s="45">
        <v>6.0579999999999998</v>
      </c>
      <c r="J365">
        <v>74.218999999999994</v>
      </c>
    </row>
    <row r="366" spans="7:10" x14ac:dyDescent="0.35">
      <c r="G366" s="60">
        <v>31656</v>
      </c>
      <c r="H366" s="45">
        <v>1.6356986016035099E-3</v>
      </c>
      <c r="I366" s="45">
        <v>7.2279999999999998</v>
      </c>
      <c r="J366">
        <v>67.453000000000003</v>
      </c>
    </row>
    <row r="367" spans="7:10" x14ac:dyDescent="0.35">
      <c r="G367" s="60">
        <v>31625</v>
      </c>
      <c r="H367" s="45">
        <v>1.5254364116117399E-3</v>
      </c>
      <c r="I367" s="45">
        <v>8.7799999999999994</v>
      </c>
      <c r="J367">
        <v>59.277000000000001</v>
      </c>
    </row>
    <row r="368" spans="7:10" x14ac:dyDescent="0.35">
      <c r="G368" s="60">
        <v>31594</v>
      </c>
      <c r="H368" s="45">
        <v>1.4023102121427701E-3</v>
      </c>
      <c r="I368" s="45">
        <v>6.77</v>
      </c>
      <c r="J368">
        <v>50.92</v>
      </c>
    </row>
    <row r="369" spans="7:10" x14ac:dyDescent="0.35">
      <c r="G369" s="60">
        <v>31564</v>
      </c>
      <c r="H369" s="45">
        <v>1.3133935863152101E-3</v>
      </c>
      <c r="I369" s="45">
        <v>4.5460000000000003</v>
      </c>
      <c r="J369">
        <v>50.097000000000001</v>
      </c>
    </row>
    <row r="370" spans="7:10" x14ac:dyDescent="0.35">
      <c r="G370" s="60">
        <v>31533</v>
      </c>
      <c r="H370" s="45">
        <v>1.25628337264061E-3</v>
      </c>
      <c r="I370" s="45">
        <v>4.0270000000000001</v>
      </c>
      <c r="J370">
        <v>87.41</v>
      </c>
    </row>
    <row r="371" spans="7:10" x14ac:dyDescent="0.35">
      <c r="G371" s="60">
        <v>31503</v>
      </c>
      <c r="H371" s="45">
        <v>1.2076548300683501E-3</v>
      </c>
      <c r="I371" s="45">
        <v>4.7320000000000002</v>
      </c>
      <c r="J371">
        <v>125.35</v>
      </c>
    </row>
    <row r="372" spans="7:10" x14ac:dyDescent="0.35">
      <c r="G372" s="60">
        <v>31472</v>
      </c>
      <c r="H372" s="45">
        <v>1.1530891060829199E-3</v>
      </c>
      <c r="I372" s="45">
        <v>4.6440000000000001</v>
      </c>
      <c r="J372">
        <v>178.58600000000001</v>
      </c>
    </row>
    <row r="373" spans="7:10" x14ac:dyDescent="0.35">
      <c r="G373" s="60">
        <v>31444</v>
      </c>
      <c r="H373" s="45">
        <v>1.1019161902368099E-3</v>
      </c>
      <c r="I373" s="45">
        <v>1.696</v>
      </c>
      <c r="J373">
        <v>236.71700000000001</v>
      </c>
    </row>
    <row r="374" spans="7:10" x14ac:dyDescent="0.35">
      <c r="G374" s="60">
        <v>31413</v>
      </c>
      <c r="H374" s="45">
        <v>1.0835391003638499E-3</v>
      </c>
      <c r="I374" s="45">
        <v>3.024</v>
      </c>
      <c r="J374">
        <v>299.63499999999999</v>
      </c>
    </row>
    <row r="375" spans="7:10" x14ac:dyDescent="0.35">
      <c r="G375" s="60">
        <v>31382</v>
      </c>
      <c r="H375" s="45">
        <v>1.0517326882109E-3</v>
      </c>
      <c r="I375" s="45">
        <v>3.1760000000000002</v>
      </c>
      <c r="J375">
        <v>385.41800000000001</v>
      </c>
    </row>
    <row r="376" spans="7:10" x14ac:dyDescent="0.35">
      <c r="G376" s="60">
        <v>31352</v>
      </c>
      <c r="H376" s="45">
        <v>1.0193607304245201E-3</v>
      </c>
      <c r="I376" s="45">
        <v>2.371</v>
      </c>
      <c r="J376">
        <v>463.05099999999999</v>
      </c>
    </row>
    <row r="377" spans="7:10" x14ac:dyDescent="0.35">
      <c r="G377" s="60">
        <v>31321</v>
      </c>
      <c r="H377" s="45">
        <v>9.9575333297253002E-4</v>
      </c>
      <c r="I377" s="45">
        <v>1.9390000000000001</v>
      </c>
      <c r="J377">
        <v>532.37300000000005</v>
      </c>
    </row>
    <row r="378" spans="7:10" x14ac:dyDescent="0.35">
      <c r="G378" s="60">
        <v>31291</v>
      </c>
      <c r="H378" s="45">
        <v>9.768108138814601E-4</v>
      </c>
      <c r="I378" s="45">
        <v>1.9930000000000001</v>
      </c>
      <c r="J378">
        <v>640.22500000000002</v>
      </c>
    </row>
    <row r="379" spans="7:10" x14ac:dyDescent="0.35">
      <c r="G379" s="60">
        <v>31260</v>
      </c>
      <c r="H379" s="45">
        <v>9.5772696658969001E-4</v>
      </c>
      <c r="I379" s="45">
        <v>3.073</v>
      </c>
      <c r="J379">
        <v>825.673</v>
      </c>
    </row>
    <row r="380" spans="7:10" x14ac:dyDescent="0.35">
      <c r="G380" s="60">
        <v>31229</v>
      </c>
      <c r="H380" s="45">
        <v>9.2917185975238995E-4</v>
      </c>
      <c r="I380" s="45">
        <v>6.1870000000000003</v>
      </c>
      <c r="J380">
        <v>1003.223</v>
      </c>
    </row>
    <row r="381" spans="7:10" x14ac:dyDescent="0.35">
      <c r="G381" s="60">
        <v>31199</v>
      </c>
      <c r="H381" s="45">
        <v>8.7503023678436995E-4</v>
      </c>
      <c r="I381" s="45">
        <v>30.536000000000001</v>
      </c>
      <c r="J381">
        <v>1128.9059999999999</v>
      </c>
    </row>
    <row r="382" spans="7:10" x14ac:dyDescent="0.35">
      <c r="G382" s="60">
        <v>31168</v>
      </c>
      <c r="H382" s="45">
        <v>6.7033816594630003E-4</v>
      </c>
      <c r="I382" s="45">
        <v>25.085999999999999</v>
      </c>
      <c r="J382">
        <v>1010.019</v>
      </c>
    </row>
    <row r="383" spans="7:10" x14ac:dyDescent="0.35">
      <c r="G383" s="60">
        <v>31138</v>
      </c>
      <c r="H383" s="45">
        <v>5.3590303286910003E-4</v>
      </c>
      <c r="I383" s="45">
        <v>29.474</v>
      </c>
      <c r="J383">
        <v>938.91499999999996</v>
      </c>
    </row>
    <row r="384" spans="7:10" x14ac:dyDescent="0.35">
      <c r="G384" s="60">
        <v>31107</v>
      </c>
      <c r="H384" s="45">
        <v>4.1390772094019001E-4</v>
      </c>
      <c r="I384" s="45">
        <v>26.478999999999999</v>
      </c>
      <c r="J384">
        <v>850.95799999999997</v>
      </c>
    </row>
    <row r="385" spans="7:10" x14ac:dyDescent="0.35">
      <c r="G385" s="60">
        <v>31079</v>
      </c>
      <c r="H385" s="45">
        <v>3.2725284108892002E-4</v>
      </c>
      <c r="I385" s="45">
        <v>20.699000000000002</v>
      </c>
      <c r="J385">
        <v>804.29700000000003</v>
      </c>
    </row>
    <row r="386" spans="7:10" x14ac:dyDescent="0.35">
      <c r="G386" s="60">
        <v>31048</v>
      </c>
      <c r="H386" s="45">
        <v>2.7113215764984001E-4</v>
      </c>
      <c r="I386" s="45">
        <v>25.138999999999999</v>
      </c>
      <c r="J386">
        <v>776.19899999999996</v>
      </c>
    </row>
    <row r="387" spans="7:10" x14ac:dyDescent="0.35">
      <c r="G387" s="60">
        <v>31017</v>
      </c>
      <c r="H387" s="45">
        <v>2.1666540123988E-4</v>
      </c>
      <c r="I387" s="45">
        <v>19.677</v>
      </c>
      <c r="J387">
        <v>687.98</v>
      </c>
    </row>
    <row r="388" spans="7:10" x14ac:dyDescent="0.35">
      <c r="G388" s="60">
        <v>30987</v>
      </c>
      <c r="H388" s="45">
        <v>1.8104221089742999E-4</v>
      </c>
      <c r="I388" s="45">
        <v>14.974</v>
      </c>
      <c r="J388">
        <v>674.96100000000001</v>
      </c>
    </row>
    <row r="389" spans="7:10" x14ac:dyDescent="0.35">
      <c r="G389" s="60">
        <v>30956</v>
      </c>
      <c r="H389" s="45">
        <v>1.5746304416097999E-4</v>
      </c>
      <c r="I389" s="45">
        <v>19.324999999999999</v>
      </c>
      <c r="J389">
        <v>703.68</v>
      </c>
    </row>
    <row r="390" spans="7:10" x14ac:dyDescent="0.35">
      <c r="G390" s="60">
        <v>30926</v>
      </c>
      <c r="H390" s="45">
        <v>1.3196135114412999E-4</v>
      </c>
      <c r="I390" s="45">
        <v>27.545000000000002</v>
      </c>
      <c r="J390">
        <v>687.83</v>
      </c>
    </row>
    <row r="391" spans="7:10" x14ac:dyDescent="0.35">
      <c r="G391" s="60">
        <v>30895</v>
      </c>
      <c r="H391" s="45">
        <v>1.0346278577344E-4</v>
      </c>
      <c r="I391" s="45">
        <v>22.843</v>
      </c>
      <c r="J391">
        <v>649.66700000000003</v>
      </c>
    </row>
    <row r="392" spans="7:10" x14ac:dyDescent="0.35">
      <c r="G392" s="60">
        <v>30864</v>
      </c>
      <c r="H392" s="45">
        <v>8.4223422163630005E-5</v>
      </c>
      <c r="I392" s="45">
        <v>18.285</v>
      </c>
      <c r="J392">
        <v>615.50400000000002</v>
      </c>
    </row>
    <row r="393" spans="7:10" x14ac:dyDescent="0.35">
      <c r="G393" s="60">
        <v>30834</v>
      </c>
      <c r="H393" s="45">
        <v>7.1203998231789996E-5</v>
      </c>
      <c r="I393" s="45">
        <v>17.907</v>
      </c>
      <c r="J393">
        <v>580.21600000000001</v>
      </c>
    </row>
    <row r="394" spans="7:10" x14ac:dyDescent="0.35">
      <c r="G394" s="60">
        <v>30803</v>
      </c>
      <c r="H394" s="45">
        <v>6.0389811551430001E-5</v>
      </c>
      <c r="I394" s="45">
        <v>17.073</v>
      </c>
      <c r="J394">
        <v>568.23099999999999</v>
      </c>
    </row>
    <row r="395" spans="7:10" x14ac:dyDescent="0.35">
      <c r="G395" s="60">
        <v>30773</v>
      </c>
      <c r="H395" s="45">
        <v>5.1582959713410002E-5</v>
      </c>
      <c r="I395" s="45">
        <v>18.513000000000002</v>
      </c>
      <c r="J395">
        <v>522.48400000000004</v>
      </c>
    </row>
    <row r="396" spans="7:10" x14ac:dyDescent="0.35">
      <c r="G396" s="60">
        <v>30742</v>
      </c>
      <c r="H396" s="45">
        <v>4.3525331420820001E-5</v>
      </c>
      <c r="I396" s="45">
        <v>20.273</v>
      </c>
      <c r="J396">
        <v>479.19499999999999</v>
      </c>
    </row>
    <row r="397" spans="7:10" x14ac:dyDescent="0.35">
      <c r="G397" s="60">
        <v>30713</v>
      </c>
      <c r="H397" s="45">
        <v>3.6188652302370003E-5</v>
      </c>
      <c r="I397" s="45">
        <v>16.948</v>
      </c>
      <c r="J397">
        <v>435.78899999999999</v>
      </c>
    </row>
    <row r="398" spans="7:10" x14ac:dyDescent="0.35">
      <c r="G398" s="60">
        <v>30682</v>
      </c>
      <c r="H398" s="45">
        <v>3.094412386417E-5</v>
      </c>
      <c r="I398" s="45">
        <v>12.539</v>
      </c>
      <c r="J398">
        <v>417.86099999999999</v>
      </c>
    </row>
    <row r="399" spans="7:10" x14ac:dyDescent="0.35">
      <c r="G399" s="60">
        <v>30651</v>
      </c>
      <c r="H399" s="45">
        <v>2.7496305847310002E-5</v>
      </c>
      <c r="I399" s="45">
        <v>17.699000000000002</v>
      </c>
      <c r="J399">
        <v>433.69400000000002</v>
      </c>
    </row>
    <row r="400" spans="7:10" x14ac:dyDescent="0.35">
      <c r="G400" s="60">
        <v>30621</v>
      </c>
      <c r="H400" s="45">
        <v>2.3361470084639999E-5</v>
      </c>
      <c r="I400" s="45">
        <v>19.234999999999999</v>
      </c>
      <c r="J400">
        <v>401.59300000000002</v>
      </c>
    </row>
    <row r="401" spans="7:10" x14ac:dyDescent="0.35">
      <c r="G401" s="60">
        <v>30590</v>
      </c>
      <c r="H401" s="45">
        <v>1.95927623281E-5</v>
      </c>
      <c r="I401" s="45">
        <v>16.972000000000001</v>
      </c>
      <c r="J401">
        <v>368.40100000000001</v>
      </c>
    </row>
    <row r="402" spans="7:10" x14ac:dyDescent="0.35">
      <c r="G402" s="60">
        <v>30560</v>
      </c>
      <c r="H402" s="45">
        <v>1.6749972928659999E-5</v>
      </c>
      <c r="I402" s="45">
        <v>21.366</v>
      </c>
      <c r="J402">
        <v>351.25299999999999</v>
      </c>
    </row>
    <row r="403" spans="7:10" x14ac:dyDescent="0.35">
      <c r="G403" s="60">
        <v>30529</v>
      </c>
      <c r="H403" s="45">
        <v>1.380116373184E-5</v>
      </c>
      <c r="I403" s="45">
        <v>17.245000000000001</v>
      </c>
      <c r="J403">
        <v>335.26499999999999</v>
      </c>
    </row>
    <row r="404" spans="7:10" x14ac:dyDescent="0.35">
      <c r="G404" s="60">
        <v>30498</v>
      </c>
      <c r="H404" s="45">
        <v>1.177120702778E-5</v>
      </c>
      <c r="I404" s="45">
        <v>12.451000000000001</v>
      </c>
      <c r="J404">
        <v>325.78100000000001</v>
      </c>
    </row>
    <row r="405" spans="7:10" x14ac:dyDescent="0.35">
      <c r="G405" s="60">
        <v>30468</v>
      </c>
      <c r="H405" s="45">
        <v>1.0467850188430001E-5</v>
      </c>
      <c r="I405" s="45">
        <v>15.83</v>
      </c>
      <c r="J405">
        <v>340.197</v>
      </c>
    </row>
    <row r="406" spans="7:10" x14ac:dyDescent="0.35">
      <c r="G406" s="60">
        <v>30437</v>
      </c>
      <c r="H406" s="45">
        <v>9.0372677732399997E-6</v>
      </c>
      <c r="I406" s="45">
        <v>9.0579999999999998</v>
      </c>
      <c r="J406">
        <v>310.04399999999998</v>
      </c>
    </row>
    <row r="407" spans="7:10" x14ac:dyDescent="0.35">
      <c r="G407" s="60">
        <v>30407</v>
      </c>
      <c r="H407" s="45">
        <v>8.28663542052E-6</v>
      </c>
      <c r="I407" s="45">
        <v>10.271000000000001</v>
      </c>
      <c r="J407">
        <v>287.49299999999999</v>
      </c>
    </row>
    <row r="408" spans="7:10" x14ac:dyDescent="0.35">
      <c r="G408" s="60">
        <v>30376</v>
      </c>
      <c r="H408" s="45">
        <v>7.5147995630700003E-6</v>
      </c>
      <c r="I408" s="45">
        <v>11.26</v>
      </c>
      <c r="J408">
        <v>266.11599999999999</v>
      </c>
    </row>
    <row r="409" spans="7:10" x14ac:dyDescent="0.35">
      <c r="G409" s="60">
        <v>30348</v>
      </c>
      <c r="H409" s="45">
        <v>6.7542723627400004E-6</v>
      </c>
      <c r="I409" s="45">
        <v>13.035</v>
      </c>
      <c r="J409">
        <v>244.584</v>
      </c>
    </row>
    <row r="410" spans="7:10" x14ac:dyDescent="0.35">
      <c r="G410" s="60">
        <v>30317</v>
      </c>
      <c r="H410" s="45">
        <v>5.9753683672200004E-6</v>
      </c>
      <c r="I410" s="45">
        <v>15.98</v>
      </c>
      <c r="J410">
        <v>220.95699999999999</v>
      </c>
    </row>
    <row r="411" spans="7:10" x14ac:dyDescent="0.35">
      <c r="G411" s="60">
        <v>30286</v>
      </c>
      <c r="H411" s="45">
        <v>5.1520760280300003E-6</v>
      </c>
      <c r="I411" s="45">
        <v>10.62</v>
      </c>
      <c r="J411">
        <v>209.73099999999999</v>
      </c>
    </row>
    <row r="412" spans="7:10" x14ac:dyDescent="0.35">
      <c r="G412" s="60">
        <v>30256</v>
      </c>
      <c r="H412" s="45">
        <v>4.6574509724500001E-6</v>
      </c>
      <c r="I412" s="45">
        <v>11.345000000000001</v>
      </c>
      <c r="J412">
        <v>204.642</v>
      </c>
    </row>
    <row r="413" spans="7:10" x14ac:dyDescent="0.35">
      <c r="G413" s="60">
        <v>30225</v>
      </c>
      <c r="H413" s="45">
        <v>4.1828993744300004E-6</v>
      </c>
      <c r="I413" s="45">
        <v>12.689</v>
      </c>
      <c r="J413">
        <v>193.31899999999999</v>
      </c>
    </row>
    <row r="414" spans="7:10" x14ac:dyDescent="0.35">
      <c r="G414" s="60">
        <v>30195</v>
      </c>
      <c r="H414" s="45">
        <v>3.7118811633300002E-6</v>
      </c>
      <c r="I414" s="45">
        <v>17.065999999999999</v>
      </c>
      <c r="J414">
        <v>175.44300000000001</v>
      </c>
    </row>
    <row r="415" spans="7:10" x14ac:dyDescent="0.35">
      <c r="G415" s="60">
        <v>30164</v>
      </c>
      <c r="H415" s="45">
        <v>3.1707477319299998E-6</v>
      </c>
      <c r="I415" s="45">
        <v>14.69</v>
      </c>
      <c r="J415">
        <v>152.107</v>
      </c>
    </row>
    <row r="416" spans="7:10" x14ac:dyDescent="0.35">
      <c r="G416" s="60">
        <v>30133</v>
      </c>
      <c r="H416" s="45">
        <v>2.7646151465899998E-6</v>
      </c>
      <c r="I416" s="45">
        <v>16.257999999999999</v>
      </c>
      <c r="J416">
        <v>137.227</v>
      </c>
    </row>
    <row r="417" spans="7:10" x14ac:dyDescent="0.35">
      <c r="G417" s="60">
        <v>30103</v>
      </c>
      <c r="H417" s="45">
        <v>2.37799008573E-6</v>
      </c>
      <c r="I417" s="45">
        <v>7.8959999999999999</v>
      </c>
      <c r="J417">
        <v>124.953</v>
      </c>
    </row>
    <row r="418" spans="7:10" x14ac:dyDescent="0.35">
      <c r="G418" s="60">
        <v>30072</v>
      </c>
      <c r="H418" s="45">
        <v>2.2039737359600001E-6</v>
      </c>
      <c r="I418" s="45">
        <v>3.0609999999999999</v>
      </c>
      <c r="J418">
        <v>128.03899999999999</v>
      </c>
    </row>
    <row r="419" spans="7:10" x14ac:dyDescent="0.35">
      <c r="G419" s="60">
        <v>30042</v>
      </c>
      <c r="H419" s="45">
        <v>2.1385230866100001E-6</v>
      </c>
      <c r="I419" s="45">
        <v>4.1870000000000003</v>
      </c>
      <c r="J419">
        <v>137.93600000000001</v>
      </c>
    </row>
    <row r="420" spans="7:10" x14ac:dyDescent="0.35">
      <c r="G420" s="60">
        <v>30011</v>
      </c>
      <c r="H420" s="45">
        <v>2.0525749278E-6</v>
      </c>
      <c r="I420" s="45">
        <v>4.7169999999999996</v>
      </c>
      <c r="J420">
        <v>146.39400000000001</v>
      </c>
    </row>
    <row r="421" spans="7:10" x14ac:dyDescent="0.35">
      <c r="G421" s="60">
        <v>29983</v>
      </c>
      <c r="H421" s="45">
        <v>1.96012433662E-6</v>
      </c>
      <c r="I421" s="45">
        <v>5.2850000000000001</v>
      </c>
      <c r="J421">
        <v>149.38800000000001</v>
      </c>
    </row>
    <row r="422" spans="7:10" x14ac:dyDescent="0.35">
      <c r="G422" s="60">
        <v>29952</v>
      </c>
      <c r="H422" s="45">
        <v>1.8617364503400001E-6</v>
      </c>
      <c r="I422" s="45">
        <v>11.923</v>
      </c>
      <c r="J422">
        <v>146.768</v>
      </c>
    </row>
    <row r="423" spans="7:10" x14ac:dyDescent="0.35">
      <c r="G423" s="60">
        <v>29921</v>
      </c>
      <c r="H423" s="45">
        <v>1.66340566921E-6</v>
      </c>
      <c r="I423" s="45">
        <v>8.8030000000000008</v>
      </c>
      <c r="J423">
        <v>131.274</v>
      </c>
    </row>
    <row r="424" spans="7:10" x14ac:dyDescent="0.35">
      <c r="G424" s="60">
        <v>29891</v>
      </c>
      <c r="H424" s="45">
        <v>1.5288291024300001E-6</v>
      </c>
      <c r="I424" s="45">
        <v>7.2069999999999999</v>
      </c>
      <c r="J424">
        <v>120.669</v>
      </c>
    </row>
    <row r="425" spans="7:10" x14ac:dyDescent="0.35">
      <c r="G425" s="60">
        <v>29860</v>
      </c>
      <c r="H425" s="45">
        <v>1.4260590433E-6</v>
      </c>
      <c r="I425" s="45">
        <v>5.8220000000000001</v>
      </c>
      <c r="J425">
        <v>115.46299999999999</v>
      </c>
    </row>
    <row r="426" spans="7:10" x14ac:dyDescent="0.35">
      <c r="G426" s="60">
        <v>29830</v>
      </c>
      <c r="H426" s="45">
        <v>1.34760307446E-6</v>
      </c>
      <c r="I426" s="45">
        <v>7.1479999999999997</v>
      </c>
      <c r="J426">
        <v>119.114</v>
      </c>
    </row>
    <row r="427" spans="7:10" x14ac:dyDescent="0.35">
      <c r="G427" s="60">
        <v>29799</v>
      </c>
      <c r="H427" s="45">
        <v>1.2576969083999999E-6</v>
      </c>
      <c r="I427" s="45">
        <v>7.9210000000000003</v>
      </c>
      <c r="J427">
        <v>113.788</v>
      </c>
    </row>
    <row r="428" spans="7:10" x14ac:dyDescent="0.35">
      <c r="G428" s="60">
        <v>29768</v>
      </c>
      <c r="H428" s="45">
        <v>1.16538762995E-6</v>
      </c>
      <c r="I428" s="45">
        <v>10.243</v>
      </c>
      <c r="J428">
        <v>104.876</v>
      </c>
    </row>
    <row r="429" spans="7:10" x14ac:dyDescent="0.35">
      <c r="G429" s="60">
        <v>29738</v>
      </c>
      <c r="H429" s="45">
        <v>1.05710432763E-6</v>
      </c>
      <c r="I429" s="45">
        <v>9.375</v>
      </c>
      <c r="J429">
        <v>94.34</v>
      </c>
    </row>
    <row r="430" spans="7:10" x14ac:dyDescent="0.35">
      <c r="G430" s="60">
        <v>29707</v>
      </c>
      <c r="H430" s="45">
        <v>9.664913704900001E-7</v>
      </c>
      <c r="I430" s="45">
        <v>7.5339999999999998</v>
      </c>
      <c r="J430">
        <v>87.876000000000005</v>
      </c>
    </row>
    <row r="431" spans="7:10" x14ac:dyDescent="0.35">
      <c r="G431" s="60">
        <v>29677</v>
      </c>
      <c r="H431" s="45">
        <v>8.9877909204000001E-7</v>
      </c>
      <c r="I431" s="45">
        <v>7.891</v>
      </c>
      <c r="J431">
        <v>84.82</v>
      </c>
    </row>
    <row r="432" spans="7:10" x14ac:dyDescent="0.35">
      <c r="G432" s="60">
        <v>29646</v>
      </c>
      <c r="H432" s="45">
        <v>8.3304576036999996E-7</v>
      </c>
      <c r="I432" s="45">
        <v>5.9889999999999999</v>
      </c>
      <c r="J432">
        <v>81.882999999999996</v>
      </c>
    </row>
    <row r="433" spans="7:10" x14ac:dyDescent="0.35">
      <c r="G433" s="60">
        <v>29618</v>
      </c>
      <c r="H433" s="45">
        <v>7.8597224729000003E-7</v>
      </c>
      <c r="I433" s="45">
        <v>4.1779999999999999</v>
      </c>
      <c r="J433">
        <v>81.551000000000002</v>
      </c>
    </row>
    <row r="434" spans="7:10" x14ac:dyDescent="0.35">
      <c r="G434" s="60">
        <v>29587</v>
      </c>
      <c r="H434" s="45">
        <v>7.5444853564E-7</v>
      </c>
      <c r="I434" s="45">
        <v>4.8959999999999999</v>
      </c>
      <c r="J434">
        <v>83.584999999999994</v>
      </c>
    </row>
    <row r="435" spans="7:10" x14ac:dyDescent="0.35">
      <c r="G435" s="60">
        <v>29556</v>
      </c>
      <c r="H435" s="45">
        <v>7.1923528822000001E-7</v>
      </c>
      <c r="I435" s="45">
        <v>3.8140000000000001</v>
      </c>
      <c r="J435">
        <v>87.635000000000005</v>
      </c>
    </row>
    <row r="436" spans="7:10" x14ac:dyDescent="0.35">
      <c r="G436" s="60">
        <v>29526</v>
      </c>
      <c r="H436" s="45">
        <v>6.9281469449999995E-7</v>
      </c>
      <c r="I436" s="45">
        <v>4.6769999999999996</v>
      </c>
      <c r="J436">
        <v>88.932000000000002</v>
      </c>
    </row>
    <row r="437" spans="7:10" x14ac:dyDescent="0.35">
      <c r="G437" s="60">
        <v>29495</v>
      </c>
      <c r="H437" s="45">
        <v>6.6185646118999997E-7</v>
      </c>
      <c r="I437" s="45">
        <v>7.6150000000000002</v>
      </c>
      <c r="J437">
        <v>89.765000000000001</v>
      </c>
    </row>
    <row r="438" spans="7:10" x14ac:dyDescent="0.35">
      <c r="G438" s="60">
        <v>29465</v>
      </c>
      <c r="H438" s="45">
        <v>6.1502328208000004E-7</v>
      </c>
      <c r="I438" s="45">
        <v>4.5439999999999996</v>
      </c>
      <c r="J438">
        <v>83.992000000000004</v>
      </c>
    </row>
    <row r="439" spans="7:10" x14ac:dyDescent="0.35">
      <c r="G439" s="60">
        <v>29434</v>
      </c>
      <c r="H439" s="45">
        <v>5.8829175487000003E-7</v>
      </c>
      <c r="I439" s="45">
        <v>3.4220000000000002</v>
      </c>
      <c r="J439">
        <v>88.042000000000002</v>
      </c>
    </row>
    <row r="440" spans="7:10" x14ac:dyDescent="0.35">
      <c r="G440" s="60">
        <v>29403</v>
      </c>
      <c r="H440" s="45">
        <v>5.6882618081999995E-7</v>
      </c>
      <c r="I440" s="45">
        <v>4.5739999999999998</v>
      </c>
      <c r="J440">
        <v>102.639</v>
      </c>
    </row>
    <row r="441" spans="7:10" x14ac:dyDescent="0.35">
      <c r="G441" s="60">
        <v>29373</v>
      </c>
      <c r="H441" s="45">
        <v>5.4394649851000002E-7</v>
      </c>
      <c r="I441" s="45">
        <v>5.7380000000000004</v>
      </c>
      <c r="J441">
        <v>107.634</v>
      </c>
    </row>
    <row r="442" spans="7:10" x14ac:dyDescent="0.35">
      <c r="G442" s="60">
        <v>29342</v>
      </c>
      <c r="H442" s="45">
        <v>5.1443015536000003E-7</v>
      </c>
      <c r="I442" s="45">
        <v>5.7850000000000001</v>
      </c>
      <c r="J442">
        <v>115.405</v>
      </c>
    </row>
    <row r="443" spans="7:10" x14ac:dyDescent="0.35">
      <c r="G443" s="60">
        <v>29312</v>
      </c>
      <c r="H443" s="45">
        <v>4.8629914317999998E-7</v>
      </c>
      <c r="I443" s="45">
        <v>6.1760000000000002</v>
      </c>
      <c r="J443">
        <v>117.718</v>
      </c>
    </row>
    <row r="444" spans="7:10" x14ac:dyDescent="0.35">
      <c r="G444" s="60">
        <v>29281</v>
      </c>
      <c r="H444" s="45">
        <v>4.5801260740000002E-7</v>
      </c>
      <c r="I444" s="45">
        <v>5.7960000000000003</v>
      </c>
      <c r="J444">
        <v>119.411</v>
      </c>
    </row>
    <row r="445" spans="7:10" x14ac:dyDescent="0.35">
      <c r="G445" s="60">
        <v>29252</v>
      </c>
      <c r="H445" s="45">
        <v>4.3292087070999998E-7</v>
      </c>
      <c r="I445" s="45">
        <v>5.3460000000000001</v>
      </c>
      <c r="J445">
        <v>123.46299999999999</v>
      </c>
    </row>
    <row r="446" spans="7:10" x14ac:dyDescent="0.35">
      <c r="G446" s="60">
        <v>29221</v>
      </c>
      <c r="H446" s="45">
        <v>4.1095321990000002E-7</v>
      </c>
      <c r="I446" s="45">
        <v>7.21</v>
      </c>
      <c r="J446">
        <v>127.913</v>
      </c>
    </row>
    <row r="447" spans="7:10" x14ac:dyDescent="0.35">
      <c r="G447" s="60">
        <v>29190</v>
      </c>
      <c r="H447" s="45">
        <v>3.8331697283000001E-7</v>
      </c>
      <c r="I447" s="45">
        <v>4.5309999999999997</v>
      </c>
      <c r="J447">
        <v>139.73500000000001</v>
      </c>
    </row>
    <row r="448" spans="7:10" x14ac:dyDescent="0.35">
      <c r="G448" s="60">
        <v>29160</v>
      </c>
      <c r="H448" s="45">
        <v>3.6670127200999999E-7</v>
      </c>
      <c r="I448" s="45">
        <v>5.1390000000000002</v>
      </c>
      <c r="J448">
        <v>150.126</v>
      </c>
    </row>
    <row r="449" spans="7:10" x14ac:dyDescent="0.35">
      <c r="G449" s="60">
        <v>29129</v>
      </c>
      <c r="H449" s="45">
        <v>3.4877660936999999E-7</v>
      </c>
      <c r="I449" s="45">
        <v>4.3410000000000002</v>
      </c>
      <c r="J449">
        <v>158.821</v>
      </c>
    </row>
    <row r="450" spans="7:10" x14ac:dyDescent="0.35">
      <c r="G450" s="60">
        <v>29099</v>
      </c>
      <c r="H450" s="45">
        <v>3.3426718460000001E-7</v>
      </c>
      <c r="I450" s="45">
        <v>6.8460000000000001</v>
      </c>
      <c r="J450">
        <v>172.255</v>
      </c>
    </row>
    <row r="451" spans="7:10" x14ac:dyDescent="0.35">
      <c r="G451" s="60">
        <v>29068</v>
      </c>
      <c r="H451" s="45">
        <v>3.1285088652999999E-7</v>
      </c>
      <c r="I451" s="45">
        <v>11.45</v>
      </c>
      <c r="J451">
        <v>171.09899999999999</v>
      </c>
    </row>
    <row r="452" spans="7:10" x14ac:dyDescent="0.35">
      <c r="G452" s="60">
        <v>29037</v>
      </c>
      <c r="H452" s="45">
        <v>2.8070942903000002E-7</v>
      </c>
      <c r="I452" s="45">
        <v>7.1520000000000001</v>
      </c>
      <c r="J452">
        <v>162.239</v>
      </c>
    </row>
    <row r="453" spans="7:10" x14ac:dyDescent="0.35">
      <c r="G453" s="60">
        <v>29007</v>
      </c>
      <c r="H453" s="45">
        <v>2.6197329817E-7</v>
      </c>
      <c r="I453" s="45">
        <v>9.6950000000000003</v>
      </c>
      <c r="J453">
        <v>160.88300000000001</v>
      </c>
    </row>
    <row r="454" spans="7:10" x14ac:dyDescent="0.35">
      <c r="G454" s="60">
        <v>28976</v>
      </c>
      <c r="H454" s="45">
        <v>2.3881966626999998E-7</v>
      </c>
      <c r="I454" s="45">
        <v>6.9210000000000003</v>
      </c>
      <c r="J454">
        <v>153.26400000000001</v>
      </c>
    </row>
    <row r="455" spans="7:10" x14ac:dyDescent="0.35">
      <c r="G455" s="60">
        <v>28946</v>
      </c>
      <c r="H455" s="45">
        <v>2.2336172377999999E-7</v>
      </c>
      <c r="I455" s="45">
        <v>7.0019999999999998</v>
      </c>
      <c r="J455">
        <v>157.458</v>
      </c>
    </row>
    <row r="456" spans="7:10" x14ac:dyDescent="0.35">
      <c r="G456" s="60">
        <v>28915</v>
      </c>
      <c r="H456" s="45">
        <v>2.0874631445999999E-7</v>
      </c>
      <c r="I456" s="45">
        <v>7.75</v>
      </c>
      <c r="J456">
        <v>167.25800000000001</v>
      </c>
    </row>
    <row r="457" spans="7:10" x14ac:dyDescent="0.35">
      <c r="G457" s="60">
        <v>28887</v>
      </c>
      <c r="H457" s="45">
        <v>1.9373226222999999E-7</v>
      </c>
      <c r="I457" s="45">
        <v>7.4429999999999996</v>
      </c>
      <c r="J457">
        <v>171.57900000000001</v>
      </c>
    </row>
    <row r="458" spans="7:10" x14ac:dyDescent="0.35">
      <c r="G458" s="60">
        <v>28856</v>
      </c>
      <c r="H458" s="45">
        <v>1.8031136051000001E-7</v>
      </c>
      <c r="I458" s="45">
        <v>12.771000000000001</v>
      </c>
      <c r="J458">
        <v>168.44800000000001</v>
      </c>
    </row>
    <row r="459" spans="7:10" x14ac:dyDescent="0.35">
      <c r="G459" s="60">
        <v>28825</v>
      </c>
      <c r="H459" s="45">
        <v>1.5989162704999999E-7</v>
      </c>
      <c r="I459" s="45">
        <v>9.0619999999999994</v>
      </c>
      <c r="J459">
        <v>169.84399999999999</v>
      </c>
    </row>
    <row r="460" spans="7:10" x14ac:dyDescent="0.35">
      <c r="G460" s="60">
        <v>28795</v>
      </c>
      <c r="H460" s="45">
        <v>1.4660643899E-7</v>
      </c>
      <c r="I460" s="45">
        <v>8.7940000000000005</v>
      </c>
      <c r="J460">
        <v>165.512</v>
      </c>
    </row>
    <row r="461" spans="7:10" x14ac:dyDescent="0.35">
      <c r="G461" s="60">
        <v>28764</v>
      </c>
      <c r="H461" s="45">
        <v>1.347560783E-7</v>
      </c>
      <c r="I461" s="45">
        <v>9.7569999999999997</v>
      </c>
      <c r="J461">
        <v>166.10900000000001</v>
      </c>
    </row>
    <row r="462" spans="7:10" x14ac:dyDescent="0.35">
      <c r="G462" s="60">
        <v>28734</v>
      </c>
      <c r="H462" s="45">
        <v>1.2277706674E-7</v>
      </c>
      <c r="I462" s="45">
        <v>6.3920000000000003</v>
      </c>
      <c r="J462">
        <v>172.744</v>
      </c>
    </row>
    <row r="463" spans="7:10" x14ac:dyDescent="0.35">
      <c r="G463" s="60">
        <v>28703</v>
      </c>
      <c r="H463" s="45">
        <v>1.154008018E-7</v>
      </c>
      <c r="I463" s="45">
        <v>7.8070000000000004</v>
      </c>
      <c r="J463">
        <v>177.62799999999999</v>
      </c>
    </row>
    <row r="464" spans="7:10" x14ac:dyDescent="0.35">
      <c r="G464" s="60">
        <v>28672</v>
      </c>
      <c r="H464" s="45">
        <v>1.0704348341E-7</v>
      </c>
      <c r="I464" s="45">
        <v>6.5979999999999999</v>
      </c>
      <c r="J464">
        <v>186.71899999999999</v>
      </c>
    </row>
    <row r="465" spans="7:10" x14ac:dyDescent="0.35">
      <c r="G465" s="60">
        <v>28642</v>
      </c>
      <c r="H465" s="45">
        <v>1.0041785004E-7</v>
      </c>
      <c r="I465" s="45">
        <v>6.4909999999999997</v>
      </c>
      <c r="J465">
        <v>188.745</v>
      </c>
    </row>
    <row r="466" spans="7:10" x14ac:dyDescent="0.35">
      <c r="G466" s="60">
        <v>28611</v>
      </c>
      <c r="H466" s="45">
        <v>9.4296872530000002E-8</v>
      </c>
      <c r="I466" s="45">
        <v>8.6910000000000007</v>
      </c>
      <c r="J466">
        <v>191.88</v>
      </c>
    </row>
    <row r="467" spans="7:10" x14ac:dyDescent="0.35">
      <c r="G467" s="60">
        <v>28581</v>
      </c>
      <c r="H467" s="45">
        <v>8.6756635649999994E-8</v>
      </c>
      <c r="I467" s="45">
        <v>11.074999999999999</v>
      </c>
      <c r="J467">
        <v>185.98500000000001</v>
      </c>
    </row>
    <row r="468" spans="7:10" x14ac:dyDescent="0.35">
      <c r="G468" s="60">
        <v>28550</v>
      </c>
      <c r="H468" s="45">
        <v>7.8106701549999999E-8</v>
      </c>
      <c r="I468" s="45">
        <v>9.4920000000000009</v>
      </c>
      <c r="J468">
        <v>172.947</v>
      </c>
    </row>
    <row r="469" spans="7:10" x14ac:dyDescent="0.35">
      <c r="G469" s="60">
        <v>28522</v>
      </c>
      <c r="H469" s="45">
        <v>7.1335463760000003E-8</v>
      </c>
      <c r="I469" s="45">
        <v>6.2039999999999997</v>
      </c>
      <c r="J469">
        <v>168.096</v>
      </c>
    </row>
    <row r="470" spans="7:10" x14ac:dyDescent="0.35">
      <c r="G470" s="60">
        <v>28491</v>
      </c>
      <c r="H470" s="45">
        <v>6.7168109300000006E-8</v>
      </c>
      <c r="I470" s="45">
        <v>13.358000000000001</v>
      </c>
      <c r="J470">
        <v>173.273</v>
      </c>
    </row>
    <row r="471" spans="7:10" x14ac:dyDescent="0.35">
      <c r="G471" s="60">
        <v>28460</v>
      </c>
      <c r="H471" s="45">
        <v>5.9253260079999997E-8</v>
      </c>
      <c r="I471" s="45">
        <v>7.3109999999999999</v>
      </c>
      <c r="J471">
        <v>160.435</v>
      </c>
    </row>
    <row r="472" spans="7:10" x14ac:dyDescent="0.35">
      <c r="G472" s="60">
        <v>28430</v>
      </c>
      <c r="H472" s="45">
        <v>5.5216528240000002E-8</v>
      </c>
      <c r="I472" s="45">
        <v>9.0380000000000003</v>
      </c>
      <c r="J472">
        <v>177.51</v>
      </c>
    </row>
    <row r="473" spans="7:10" x14ac:dyDescent="0.35">
      <c r="G473" s="60">
        <v>28399</v>
      </c>
      <c r="H473" s="45">
        <v>5.0639510359999999E-8</v>
      </c>
      <c r="I473" s="45">
        <v>12.493</v>
      </c>
      <c r="J473">
        <v>174.749</v>
      </c>
    </row>
    <row r="474" spans="7:10" x14ac:dyDescent="0.35">
      <c r="G474" s="60">
        <v>28369</v>
      </c>
      <c r="H474" s="45">
        <v>4.5015568160000003E-8</v>
      </c>
      <c r="I474" s="45">
        <v>8.2970000000000006</v>
      </c>
      <c r="J474">
        <v>164.898</v>
      </c>
    </row>
    <row r="475" spans="7:10" x14ac:dyDescent="0.35">
      <c r="G475" s="60">
        <v>28338</v>
      </c>
      <c r="H475" s="45">
        <v>4.1566764250000003E-8</v>
      </c>
      <c r="I475" s="45">
        <v>11.337999999999999</v>
      </c>
      <c r="J475">
        <v>170.42400000000001</v>
      </c>
    </row>
    <row r="476" spans="7:10" x14ac:dyDescent="0.35">
      <c r="G476" s="60">
        <v>28307</v>
      </c>
      <c r="H476" s="45">
        <v>3.7333965250000002E-8</v>
      </c>
      <c r="I476" s="45">
        <v>7.3520000000000003</v>
      </c>
      <c r="J476">
        <v>156.28</v>
      </c>
    </row>
    <row r="477" spans="7:10" x14ac:dyDescent="0.35">
      <c r="G477" s="60">
        <v>28277</v>
      </c>
      <c r="H477" s="45">
        <v>3.4777293930000002E-8</v>
      </c>
      <c r="I477" s="45">
        <v>7.6470000000000002</v>
      </c>
      <c r="J477">
        <v>148.85300000000001</v>
      </c>
    </row>
    <row r="478" spans="7:10" x14ac:dyDescent="0.35">
      <c r="G478" s="60">
        <v>28246</v>
      </c>
      <c r="H478" s="45">
        <v>3.2306708420000002E-8</v>
      </c>
      <c r="I478" s="45">
        <v>6.4960000000000004</v>
      </c>
      <c r="J478">
        <v>137.49</v>
      </c>
    </row>
    <row r="479" spans="7:10" x14ac:dyDescent="0.35">
      <c r="G479" s="60">
        <v>28216</v>
      </c>
      <c r="H479" s="45">
        <v>3.0336124720000002E-8</v>
      </c>
      <c r="I479" s="45">
        <v>6.0110000000000001</v>
      </c>
      <c r="J479">
        <v>149.97</v>
      </c>
    </row>
    <row r="480" spans="7:10" x14ac:dyDescent="0.35">
      <c r="G480" s="60">
        <v>28185</v>
      </c>
      <c r="H480" s="45">
        <v>2.8616033989999999E-8</v>
      </c>
      <c r="I480" s="45">
        <v>7.5460000000000003</v>
      </c>
      <c r="J480">
        <v>215.785</v>
      </c>
    </row>
    <row r="481" spans="7:10" x14ac:dyDescent="0.35">
      <c r="G481" s="60">
        <v>28157</v>
      </c>
      <c r="H481" s="45">
        <v>2.6608129029999998E-8</v>
      </c>
      <c r="I481" s="45">
        <v>8.2550000000000008</v>
      </c>
      <c r="J481">
        <v>303.947</v>
      </c>
    </row>
    <row r="482" spans="7:10" x14ac:dyDescent="0.35">
      <c r="G482" s="60">
        <v>28126</v>
      </c>
      <c r="H482" s="45">
        <v>2.457916182E-8</v>
      </c>
      <c r="I482" s="45">
        <v>8.0329999999999995</v>
      </c>
      <c r="J482">
        <v>343.98700000000002</v>
      </c>
    </row>
    <row r="483" spans="7:10" x14ac:dyDescent="0.35">
      <c r="G483" s="60">
        <v>28095</v>
      </c>
      <c r="H483" s="45">
        <v>2.275163524E-8</v>
      </c>
      <c r="I483" s="45">
        <v>14.346</v>
      </c>
      <c r="J483">
        <v>347.55</v>
      </c>
    </row>
    <row r="484" spans="7:10" x14ac:dyDescent="0.35">
      <c r="G484" s="60">
        <v>28065</v>
      </c>
      <c r="H484" s="45">
        <v>1.9897113289999999E-8</v>
      </c>
      <c r="I484" s="45">
        <v>7.9530000000000003</v>
      </c>
      <c r="J484">
        <v>367.43599999999998</v>
      </c>
    </row>
    <row r="485" spans="7:10" x14ac:dyDescent="0.35">
      <c r="G485" s="60">
        <v>28034</v>
      </c>
      <c r="H485" s="45">
        <v>1.8431190799999999E-8</v>
      </c>
      <c r="I485" s="45">
        <v>8.4600000000000009</v>
      </c>
      <c r="J485">
        <v>371.76600000000002</v>
      </c>
    </row>
    <row r="486" spans="7:10" x14ac:dyDescent="0.35">
      <c r="G486" s="60">
        <v>28004</v>
      </c>
      <c r="H486" s="45">
        <v>1.6993539020000001E-8</v>
      </c>
      <c r="I486" s="45">
        <v>10.555999999999999</v>
      </c>
      <c r="J486">
        <v>394.96600000000001</v>
      </c>
    </row>
    <row r="487" spans="7:10" x14ac:dyDescent="0.35">
      <c r="G487" s="60">
        <v>27973</v>
      </c>
      <c r="H487" s="45">
        <v>1.5370988040000001E-8</v>
      </c>
      <c r="I487" s="45">
        <v>5.5149999999999997</v>
      </c>
      <c r="J487">
        <v>396.09</v>
      </c>
    </row>
    <row r="488" spans="7:10" x14ac:dyDescent="0.35">
      <c r="G488" s="60">
        <v>27942</v>
      </c>
      <c r="H488" s="45">
        <v>1.4567627989999999E-8</v>
      </c>
      <c r="I488" s="45">
        <v>4.24</v>
      </c>
      <c r="J488">
        <v>475.81599999999997</v>
      </c>
    </row>
    <row r="489" spans="7:10" x14ac:dyDescent="0.35">
      <c r="G489" s="60">
        <v>27912</v>
      </c>
      <c r="H489" s="45">
        <v>1.39750389E-8</v>
      </c>
      <c r="I489" s="45">
        <v>2.7320000000000002</v>
      </c>
      <c r="J489">
        <v>644.26</v>
      </c>
    </row>
    <row r="490" spans="7:10" x14ac:dyDescent="0.35">
      <c r="G490" s="60">
        <v>27881</v>
      </c>
      <c r="H490" s="45">
        <v>1.3603398410000001E-8</v>
      </c>
      <c r="I490" s="45">
        <v>12.092000000000001</v>
      </c>
      <c r="J490">
        <v>777.62</v>
      </c>
    </row>
    <row r="491" spans="7:10" x14ac:dyDescent="0.35">
      <c r="G491" s="60">
        <v>27851</v>
      </c>
      <c r="H491" s="45">
        <v>1.213592071E-8</v>
      </c>
      <c r="I491" s="45">
        <v>33.923000000000002</v>
      </c>
      <c r="J491">
        <v>713.39700000000005</v>
      </c>
    </row>
    <row r="492" spans="7:10" x14ac:dyDescent="0.35">
      <c r="G492" s="60">
        <v>27820</v>
      </c>
      <c r="H492" s="45">
        <v>9.0618641499999992E-9</v>
      </c>
      <c r="I492" s="45">
        <v>37.570999999999998</v>
      </c>
      <c r="J492">
        <v>566.26499999999999</v>
      </c>
    </row>
    <row r="493" spans="7:10" x14ac:dyDescent="0.35">
      <c r="G493" s="60">
        <v>27791</v>
      </c>
      <c r="H493" s="45">
        <v>6.58704158E-9</v>
      </c>
      <c r="I493" s="45">
        <v>18.984999999999999</v>
      </c>
      <c r="J493">
        <v>423.58499999999998</v>
      </c>
    </row>
    <row r="494" spans="7:10" x14ac:dyDescent="0.35">
      <c r="G494" s="60">
        <v>27760</v>
      </c>
      <c r="H494" s="45">
        <v>5.5360151999999998E-9</v>
      </c>
      <c r="I494" s="45">
        <v>8.8989999999999991</v>
      </c>
      <c r="J494">
        <v>360.36099999999999</v>
      </c>
    </row>
    <row r="495" spans="7:10" x14ac:dyDescent="0.35">
      <c r="G495" s="60">
        <v>27729</v>
      </c>
      <c r="H495" s="45">
        <v>5.0836006500000003E-9</v>
      </c>
      <c r="I495" s="45">
        <v>19.427</v>
      </c>
      <c r="J495">
        <v>334.96</v>
      </c>
    </row>
    <row r="496" spans="7:10" x14ac:dyDescent="0.35">
      <c r="G496" s="60">
        <v>27699</v>
      </c>
      <c r="H496" s="45">
        <v>4.2566474800000001E-9</v>
      </c>
      <c r="I496" s="45">
        <v>8.9540000000000006</v>
      </c>
      <c r="J496">
        <v>310.30099999999999</v>
      </c>
    </row>
    <row r="497" spans="7:10" x14ac:dyDescent="0.35">
      <c r="G497" s="60">
        <v>27668</v>
      </c>
      <c r="H497" s="45">
        <v>3.9068477299999996E-9</v>
      </c>
      <c r="I497" s="45">
        <v>13.794</v>
      </c>
      <c r="J497">
        <v>292.161</v>
      </c>
    </row>
    <row r="498" spans="7:10" x14ac:dyDescent="0.35">
      <c r="G498" s="60">
        <v>27638</v>
      </c>
      <c r="H498" s="45">
        <v>3.433271E-9</v>
      </c>
      <c r="I498" s="45">
        <v>10.807</v>
      </c>
      <c r="J498">
        <v>257.65199999999999</v>
      </c>
    </row>
    <row r="499" spans="7:10" x14ac:dyDescent="0.35">
      <c r="G499" s="60">
        <v>27607</v>
      </c>
      <c r="H499" s="45">
        <v>3.09842707E-9</v>
      </c>
      <c r="I499" s="45">
        <v>22.472000000000001</v>
      </c>
      <c r="J499">
        <v>233.43799999999999</v>
      </c>
    </row>
    <row r="500" spans="7:10" x14ac:dyDescent="0.35">
      <c r="G500" s="60">
        <v>27576</v>
      </c>
      <c r="H500" s="45">
        <v>2.5299116099999999E-9</v>
      </c>
      <c r="I500" s="45">
        <v>34.734000000000002</v>
      </c>
      <c r="J500">
        <v>177.315</v>
      </c>
    </row>
    <row r="501" spans="7:10" x14ac:dyDescent="0.35">
      <c r="G501" s="60">
        <v>27546</v>
      </c>
      <c r="H501" s="45">
        <v>1.8777104300000002E-9</v>
      </c>
      <c r="I501" s="45">
        <v>21.14</v>
      </c>
      <c r="J501">
        <v>110.54900000000001</v>
      </c>
    </row>
    <row r="502" spans="7:10" x14ac:dyDescent="0.35">
      <c r="G502" s="60">
        <v>27515</v>
      </c>
      <c r="H502" s="45">
        <v>1.5500334300000001E-9</v>
      </c>
      <c r="I502" s="45">
        <v>3.8889999999999998</v>
      </c>
      <c r="J502">
        <v>80.463999999999999</v>
      </c>
    </row>
    <row r="503" spans="7:10" x14ac:dyDescent="0.35">
      <c r="G503" s="60">
        <v>27485</v>
      </c>
      <c r="H503" s="45">
        <v>1.4920042999999999E-9</v>
      </c>
      <c r="I503" s="45">
        <v>9.6980000000000004</v>
      </c>
      <c r="J503">
        <v>79.491</v>
      </c>
    </row>
    <row r="504" spans="7:10" x14ac:dyDescent="0.35">
      <c r="G504" s="60">
        <v>27454</v>
      </c>
      <c r="H504" s="45">
        <v>1.3600995899999999E-9</v>
      </c>
      <c r="I504" s="45">
        <v>8.11</v>
      </c>
      <c r="J504">
        <v>68.266000000000005</v>
      </c>
    </row>
    <row r="505" spans="7:10" x14ac:dyDescent="0.35">
      <c r="G505" s="60">
        <v>27426</v>
      </c>
      <c r="H505" s="45">
        <v>1.25806443E-9</v>
      </c>
      <c r="I505" s="45">
        <v>4.617</v>
      </c>
      <c r="J505">
        <v>57.493000000000002</v>
      </c>
    </row>
    <row r="506" spans="7:10" x14ac:dyDescent="0.35">
      <c r="G506" s="60">
        <v>27395</v>
      </c>
      <c r="H506" s="45">
        <v>1.2025375099999999E-9</v>
      </c>
      <c r="I506" s="45">
        <v>2.891</v>
      </c>
      <c r="J506">
        <v>52.898000000000003</v>
      </c>
    </row>
    <row r="507" spans="7:10" x14ac:dyDescent="0.35">
      <c r="G507" s="60">
        <v>27364</v>
      </c>
      <c r="H507" s="45">
        <v>1.1687521E-9</v>
      </c>
      <c r="I507" s="45">
        <v>12.657</v>
      </c>
      <c r="J507">
        <v>40.101999999999997</v>
      </c>
    </row>
    <row r="508" spans="7:10" x14ac:dyDescent="0.35">
      <c r="G508" s="60">
        <v>27334</v>
      </c>
      <c r="H508" s="45">
        <v>1.0374452400000001E-9</v>
      </c>
      <c r="I508" s="45">
        <v>4.1360000000000001</v>
      </c>
      <c r="J508">
        <v>34.469000000000001</v>
      </c>
    </row>
    <row r="509" spans="7:10" x14ac:dyDescent="0.35">
      <c r="G509" s="60">
        <v>27303</v>
      </c>
      <c r="H509" s="45">
        <v>9.962367599999999E-10</v>
      </c>
      <c r="I509" s="45">
        <v>3.78</v>
      </c>
      <c r="J509">
        <v>30.152999999999999</v>
      </c>
    </row>
    <row r="510" spans="7:10" x14ac:dyDescent="0.35">
      <c r="G510" s="60">
        <v>27273</v>
      </c>
      <c r="H510" s="45">
        <v>9.5994779000000006E-10</v>
      </c>
      <c r="I510" s="45">
        <v>3.3050000000000002</v>
      </c>
      <c r="J510">
        <v>27.356999999999999</v>
      </c>
    </row>
    <row r="511" spans="7:10" x14ac:dyDescent="0.35">
      <c r="G511" s="60">
        <v>27242</v>
      </c>
      <c r="H511" s="45">
        <v>9.2923546999999997E-10</v>
      </c>
      <c r="I511" s="45">
        <v>1.8580000000000001</v>
      </c>
      <c r="J511">
        <v>23.927</v>
      </c>
    </row>
    <row r="512" spans="7:10" x14ac:dyDescent="0.35">
      <c r="G512" s="60">
        <v>27211</v>
      </c>
      <c r="H512" s="45">
        <v>9.1228763000000005E-10</v>
      </c>
      <c r="I512" s="45">
        <v>2.2949999999999999</v>
      </c>
      <c r="J512">
        <v>22.64</v>
      </c>
    </row>
    <row r="513" spans="7:10" x14ac:dyDescent="0.35">
      <c r="G513" s="60">
        <v>27181</v>
      </c>
      <c r="H513" s="45">
        <v>8.9181840000000004E-10</v>
      </c>
      <c r="I513" s="45">
        <v>3.831</v>
      </c>
      <c r="J513">
        <v>19.879000000000001</v>
      </c>
    </row>
    <row r="514" spans="7:10" x14ac:dyDescent="0.35">
      <c r="G514" s="60">
        <v>27150</v>
      </c>
      <c r="H514" s="45">
        <v>8.5891354999999998E-10</v>
      </c>
      <c r="I514" s="45">
        <v>3.3290000000000002</v>
      </c>
      <c r="J514">
        <v>12.066000000000001</v>
      </c>
    </row>
    <row r="515" spans="7:10" x14ac:dyDescent="0.35">
      <c r="G515" s="60">
        <v>27120</v>
      </c>
      <c r="H515" s="45">
        <v>8.3124058000000002E-10</v>
      </c>
      <c r="I515" s="45">
        <v>2.8380000000000001</v>
      </c>
      <c r="J515">
        <v>12.208</v>
      </c>
    </row>
    <row r="516" spans="7:10" x14ac:dyDescent="0.35">
      <c r="G516" s="60">
        <v>27089</v>
      </c>
      <c r="H516" s="45">
        <v>8.0830175999999997E-10</v>
      </c>
      <c r="I516" s="45">
        <v>1.1890000000000001</v>
      </c>
      <c r="J516">
        <v>13.987</v>
      </c>
    </row>
    <row r="517" spans="7:10" x14ac:dyDescent="0.35">
      <c r="G517" s="60">
        <v>27061</v>
      </c>
      <c r="H517" s="45">
        <v>7.9880647000000005E-10</v>
      </c>
      <c r="I517" s="45">
        <v>1.5649999999999999</v>
      </c>
      <c r="J517">
        <v>22.324000000000002</v>
      </c>
    </row>
    <row r="518" spans="7:10" x14ac:dyDescent="0.35">
      <c r="G518" s="60">
        <v>27030</v>
      </c>
      <c r="H518" s="45">
        <v>7.8649531000000002E-10</v>
      </c>
      <c r="I518" s="45">
        <v>-5.7210000000000001</v>
      </c>
      <c r="J518">
        <v>29.553999999999998</v>
      </c>
    </row>
    <row r="519" spans="7:10" x14ac:dyDescent="0.35">
      <c r="G519" s="60">
        <v>26999</v>
      </c>
      <c r="H519" s="45">
        <v>8.3421768999999999E-10</v>
      </c>
      <c r="I519" s="45">
        <v>8.1280000000000001</v>
      </c>
      <c r="J519">
        <v>43.767000000000003</v>
      </c>
    </row>
    <row r="520" spans="7:10" x14ac:dyDescent="0.35">
      <c r="G520" s="60">
        <v>26969</v>
      </c>
      <c r="H520" s="45">
        <v>7.7151097000000004E-10</v>
      </c>
      <c r="I520" s="45">
        <v>0.79400000000000004</v>
      </c>
      <c r="J520">
        <v>44.69</v>
      </c>
    </row>
    <row r="521" spans="7:10" x14ac:dyDescent="0.35">
      <c r="G521" s="60">
        <v>26938</v>
      </c>
      <c r="H521" s="45">
        <v>7.6543237999999997E-10</v>
      </c>
      <c r="I521" s="45">
        <v>1.5509999999999999</v>
      </c>
      <c r="J521">
        <v>50.548999999999999</v>
      </c>
    </row>
    <row r="522" spans="7:10" x14ac:dyDescent="0.35">
      <c r="G522" s="60">
        <v>26908</v>
      </c>
      <c r="H522" s="45">
        <v>7.5374311999999997E-10</v>
      </c>
      <c r="I522" s="45">
        <v>0.52200000000000002</v>
      </c>
      <c r="J522">
        <v>55.424999999999997</v>
      </c>
    </row>
    <row r="523" spans="7:10" x14ac:dyDescent="0.35">
      <c r="G523" s="60">
        <v>26877</v>
      </c>
      <c r="H523" s="45">
        <v>7.4982597999999996E-10</v>
      </c>
      <c r="I523" s="45">
        <v>0.8</v>
      </c>
      <c r="J523">
        <v>58.404000000000003</v>
      </c>
    </row>
    <row r="524" spans="7:10" x14ac:dyDescent="0.35">
      <c r="G524" s="60">
        <v>26846</v>
      </c>
      <c r="H524" s="45">
        <v>7.4387179999999999E-10</v>
      </c>
      <c r="I524" s="45">
        <v>-8.0000000000000002E-3</v>
      </c>
      <c r="J524">
        <v>56.948999999999998</v>
      </c>
    </row>
    <row r="525" spans="7:10" x14ac:dyDescent="0.35">
      <c r="G525" s="60">
        <v>26816</v>
      </c>
      <c r="H525" s="45">
        <v>7.4393403E-10</v>
      </c>
      <c r="I525" s="45">
        <v>-2.9359999999999999</v>
      </c>
      <c r="J525">
        <v>64.751000000000005</v>
      </c>
    </row>
    <row r="526" spans="7:10" x14ac:dyDescent="0.35">
      <c r="G526" s="60">
        <v>26785</v>
      </c>
      <c r="H526" s="45">
        <v>7.6643458000000004E-10</v>
      </c>
      <c r="I526" s="45">
        <v>3.46</v>
      </c>
      <c r="J526">
        <v>79.066999999999993</v>
      </c>
    </row>
    <row r="527" spans="7:10" x14ac:dyDescent="0.35">
      <c r="G527" s="60">
        <v>26755</v>
      </c>
      <c r="H527" s="45">
        <v>7.4080008999999995E-10</v>
      </c>
      <c r="I527" s="45">
        <v>4.468</v>
      </c>
      <c r="J527">
        <v>75.858999999999995</v>
      </c>
    </row>
    <row r="528" spans="7:10" x14ac:dyDescent="0.35">
      <c r="G528" s="60">
        <v>26724</v>
      </c>
      <c r="H528" s="45">
        <v>7.0911798999999997E-10</v>
      </c>
      <c r="I528" s="45">
        <v>8.59</v>
      </c>
      <c r="J528">
        <v>76.546999999999997</v>
      </c>
    </row>
    <row r="529" spans="7:10" x14ac:dyDescent="0.35">
      <c r="G529" s="60">
        <v>26696</v>
      </c>
      <c r="H529" s="45">
        <v>6.5302275000000003E-10</v>
      </c>
      <c r="I529" s="45">
        <v>7.5679999999999996</v>
      </c>
      <c r="J529">
        <v>69.459000000000003</v>
      </c>
    </row>
    <row r="530" spans="7:10" x14ac:dyDescent="0.35">
      <c r="G530" s="60">
        <v>26665</v>
      </c>
      <c r="H530" s="45">
        <v>6.0708016000000003E-10</v>
      </c>
      <c r="I530" s="45">
        <v>4.6230000000000002</v>
      </c>
      <c r="J530">
        <v>63.228999999999999</v>
      </c>
    </row>
    <row r="531" spans="7:10" x14ac:dyDescent="0.35">
      <c r="G531" s="60">
        <v>26634</v>
      </c>
      <c r="H531" s="45">
        <v>5.8025534000000004E-10</v>
      </c>
      <c r="I531" s="45">
        <v>8.8219999999999992</v>
      </c>
      <c r="J531">
        <v>64.149000000000001</v>
      </c>
    </row>
    <row r="532" spans="7:10" x14ac:dyDescent="0.35">
      <c r="G532" s="60">
        <v>26604</v>
      </c>
      <c r="H532" s="45">
        <v>5.3321714000000002E-10</v>
      </c>
      <c r="I532" s="45">
        <v>4.8760000000000003</v>
      </c>
      <c r="J532">
        <v>68.748999999999995</v>
      </c>
    </row>
    <row r="533" spans="7:10" x14ac:dyDescent="0.35">
      <c r="G533" s="60">
        <v>26573</v>
      </c>
      <c r="H533" s="45">
        <v>5.0842790999999997E-10</v>
      </c>
      <c r="I533" s="45">
        <v>4.84</v>
      </c>
      <c r="J533">
        <v>65.248000000000005</v>
      </c>
    </row>
    <row r="534" spans="7:10" x14ac:dyDescent="0.35">
      <c r="G534" s="60">
        <v>26543</v>
      </c>
      <c r="H534" s="45">
        <v>4.8495619000000003E-10</v>
      </c>
      <c r="I534" s="45">
        <v>2.4489999999999998</v>
      </c>
      <c r="J534">
        <v>59.241</v>
      </c>
    </row>
    <row r="535" spans="7:10" x14ac:dyDescent="0.35">
      <c r="G535" s="60">
        <v>26512</v>
      </c>
      <c r="H535" s="45">
        <v>4.7336168000000005E-10</v>
      </c>
      <c r="I535" s="45">
        <v>-0.126</v>
      </c>
      <c r="J535">
        <v>56.838000000000001</v>
      </c>
    </row>
    <row r="536" spans="7:10" x14ac:dyDescent="0.35">
      <c r="G536" s="60">
        <v>26481</v>
      </c>
      <c r="H536" s="45">
        <v>4.7395681999999998E-10</v>
      </c>
      <c r="I536" s="45">
        <v>4.9619999999999997</v>
      </c>
      <c r="J536">
        <v>61.151000000000003</v>
      </c>
    </row>
    <row r="537" spans="7:10" x14ac:dyDescent="0.35">
      <c r="G537" s="60">
        <v>26451</v>
      </c>
      <c r="H537" s="45">
        <v>4.5154955000000002E-10</v>
      </c>
      <c r="I537" s="45">
        <v>5.4980000000000002</v>
      </c>
      <c r="J537">
        <v>60.134999999999998</v>
      </c>
    </row>
    <row r="538" spans="7:10" x14ac:dyDescent="0.35">
      <c r="G538" s="60">
        <v>26420</v>
      </c>
      <c r="H538" s="45">
        <v>4.2801559999999998E-10</v>
      </c>
      <c r="I538" s="45">
        <v>1.607</v>
      </c>
      <c r="J538">
        <v>56.521000000000001</v>
      </c>
    </row>
    <row r="539" spans="7:10" x14ac:dyDescent="0.35">
      <c r="G539" s="60">
        <v>26390</v>
      </c>
      <c r="H539" s="45">
        <v>4.2124578999999998E-10</v>
      </c>
      <c r="I539" s="45">
        <v>4.8760000000000003</v>
      </c>
      <c r="J539">
        <v>57.787999999999997</v>
      </c>
    </row>
    <row r="540" spans="7:10" x14ac:dyDescent="0.35">
      <c r="G540" s="60">
        <v>26359</v>
      </c>
      <c r="H540" s="45">
        <v>4.0166009000000003E-10</v>
      </c>
      <c r="I540" s="45">
        <v>4.2309999999999999</v>
      </c>
      <c r="J540">
        <v>51.805999999999997</v>
      </c>
    </row>
    <row r="541" spans="7:10" x14ac:dyDescent="0.35">
      <c r="G541" s="60">
        <v>26330</v>
      </c>
      <c r="H541" s="45">
        <v>3.8535680000000001E-10</v>
      </c>
      <c r="I541" s="45">
        <v>3.613</v>
      </c>
      <c r="J541">
        <v>47.179000000000002</v>
      </c>
    </row>
    <row r="542" spans="7:10" x14ac:dyDescent="0.35">
      <c r="G542" s="60">
        <v>26299</v>
      </c>
      <c r="H542" s="45">
        <v>3.7192037999999998E-10</v>
      </c>
      <c r="I542" s="45">
        <v>5.2130000000000001</v>
      </c>
      <c r="J542">
        <v>46.79</v>
      </c>
    </row>
    <row r="543" spans="7:10" x14ac:dyDescent="0.35">
      <c r="G543" s="60">
        <v>26268</v>
      </c>
      <c r="H543" s="45">
        <v>3.5349385000000002E-10</v>
      </c>
      <c r="I543" s="45">
        <v>11.871</v>
      </c>
      <c r="J543">
        <v>39.122</v>
      </c>
    </row>
    <row r="544" spans="7:10" x14ac:dyDescent="0.35">
      <c r="G544" s="60">
        <v>26238</v>
      </c>
      <c r="H544" s="45">
        <v>3.1598207E-10</v>
      </c>
      <c r="I544" s="45">
        <v>2.7</v>
      </c>
      <c r="J544">
        <v>35.853000000000002</v>
      </c>
    </row>
    <row r="545" spans="7:10" x14ac:dyDescent="0.35">
      <c r="G545" s="60">
        <v>26207</v>
      </c>
      <c r="H545" s="45">
        <v>3.0767562999999999E-10</v>
      </c>
      <c r="I545" s="45">
        <v>1.0289999999999999</v>
      </c>
      <c r="J545">
        <v>35.701000000000001</v>
      </c>
    </row>
    <row r="546" spans="7:10" x14ac:dyDescent="0.35">
      <c r="G546" s="60">
        <v>26177</v>
      </c>
      <c r="H546" s="45">
        <v>3.0454303000000002E-10</v>
      </c>
      <c r="I546" s="45">
        <v>0.90300000000000002</v>
      </c>
      <c r="J546">
        <v>39.646000000000001</v>
      </c>
    </row>
    <row r="547" spans="7:10" x14ac:dyDescent="0.35">
      <c r="G547" s="60">
        <v>26146</v>
      </c>
      <c r="H547" s="45">
        <v>3.0181617999999999E-10</v>
      </c>
      <c r="I547" s="45">
        <v>2.621</v>
      </c>
      <c r="J547">
        <v>41.216999999999999</v>
      </c>
    </row>
    <row r="548" spans="7:10" x14ac:dyDescent="0.35">
      <c r="G548" s="60">
        <v>26115</v>
      </c>
      <c r="H548" s="45">
        <v>2.9410771000000002E-10</v>
      </c>
      <c r="I548" s="45">
        <v>4.3010000000000002</v>
      </c>
      <c r="J548">
        <v>39.161000000000001</v>
      </c>
    </row>
    <row r="549" spans="7:10" x14ac:dyDescent="0.35">
      <c r="G549" s="60">
        <v>26085</v>
      </c>
      <c r="H549" s="45">
        <v>2.8198027000000001E-10</v>
      </c>
      <c r="I549" s="45">
        <v>3.117</v>
      </c>
      <c r="J549">
        <v>35.064</v>
      </c>
    </row>
    <row r="550" spans="7:10" x14ac:dyDescent="0.35">
      <c r="G550" s="60">
        <v>26054</v>
      </c>
      <c r="H550" s="45">
        <v>2.7345615000000002E-10</v>
      </c>
      <c r="I550" s="45">
        <v>2.4300000000000002</v>
      </c>
      <c r="J550">
        <v>31.942</v>
      </c>
    </row>
    <row r="551" spans="7:10" x14ac:dyDescent="0.35">
      <c r="G551" s="60">
        <v>26024</v>
      </c>
      <c r="H551" s="45">
        <v>2.6696906000000001E-10</v>
      </c>
      <c r="I551" s="45">
        <v>0.9</v>
      </c>
      <c r="J551">
        <v>29.763999999999999</v>
      </c>
    </row>
    <row r="552" spans="7:10" x14ac:dyDescent="0.35">
      <c r="G552" s="60">
        <v>25993</v>
      </c>
      <c r="H552" s="45">
        <v>2.6458710000000002E-10</v>
      </c>
      <c r="I552" s="45">
        <v>1.0529999999999999</v>
      </c>
      <c r="J552">
        <v>29.593</v>
      </c>
    </row>
    <row r="553" spans="7:10" x14ac:dyDescent="0.35">
      <c r="G553" s="60">
        <v>25965</v>
      </c>
      <c r="H553" s="45">
        <v>2.6182910999999998E-10</v>
      </c>
      <c r="I553" s="45">
        <v>3.339</v>
      </c>
      <c r="J553">
        <v>29.896999999999998</v>
      </c>
    </row>
    <row r="554" spans="7:10" x14ac:dyDescent="0.35">
      <c r="G554" s="60">
        <v>25934</v>
      </c>
      <c r="H554" s="45">
        <v>2.5336859999999999E-10</v>
      </c>
      <c r="I554" s="45">
        <v>-0.28399999999999997</v>
      </c>
      <c r="J554">
        <v>27.404</v>
      </c>
    </row>
    <row r="555" spans="7:10" x14ac:dyDescent="0.35">
      <c r="G555" s="60">
        <v>25903</v>
      </c>
      <c r="H555" s="45">
        <v>2.5408955000000001E-10</v>
      </c>
      <c r="I555" s="45">
        <v>9.2430000000000003</v>
      </c>
      <c r="J555">
        <v>21.742000000000001</v>
      </c>
    </row>
    <row r="556" spans="7:10" x14ac:dyDescent="0.35">
      <c r="G556" s="60">
        <v>25873</v>
      </c>
      <c r="H556" s="45">
        <v>2.3259124000000001E-10</v>
      </c>
      <c r="I556" s="45">
        <v>2.585</v>
      </c>
      <c r="J556">
        <v>19.614000000000001</v>
      </c>
    </row>
    <row r="557" spans="7:10" x14ac:dyDescent="0.35">
      <c r="G557" s="60">
        <v>25842</v>
      </c>
      <c r="H557" s="45">
        <v>2.2673037999999999E-10</v>
      </c>
      <c r="I557" s="45">
        <v>3.9660000000000002</v>
      </c>
      <c r="J557">
        <v>17.431999999999999</v>
      </c>
    </row>
    <row r="558" spans="7:10" x14ac:dyDescent="0.35">
      <c r="G558" s="60">
        <v>25812</v>
      </c>
      <c r="H558" s="45">
        <v>2.1808186E-10</v>
      </c>
      <c r="I558" s="45">
        <v>2.0379999999999998</v>
      </c>
      <c r="J558">
        <v>14.664999999999999</v>
      </c>
    </row>
    <row r="559" spans="7:10" x14ac:dyDescent="0.35">
      <c r="G559" s="60">
        <v>25781</v>
      </c>
      <c r="H559" s="45">
        <v>2.1372508E-10</v>
      </c>
      <c r="I559" s="45">
        <v>1.127</v>
      </c>
      <c r="J559">
        <v>14.468</v>
      </c>
    </row>
    <row r="560" spans="7:10" x14ac:dyDescent="0.35">
      <c r="G560" s="60">
        <v>25750</v>
      </c>
      <c r="H560" s="45">
        <v>2.1134313999999999E-10</v>
      </c>
      <c r="I560" s="45">
        <v>1.23</v>
      </c>
      <c r="J560">
        <v>12.343999999999999</v>
      </c>
    </row>
    <row r="561" spans="7:10" x14ac:dyDescent="0.35">
      <c r="G561" s="60">
        <v>25720</v>
      </c>
      <c r="H561" s="45">
        <v>2.0877458E-10</v>
      </c>
      <c r="I561" s="45">
        <v>0.73299999999999998</v>
      </c>
      <c r="J561">
        <v>12.458</v>
      </c>
    </row>
    <row r="562" spans="7:10" x14ac:dyDescent="0.35">
      <c r="G562" s="60">
        <v>25689</v>
      </c>
      <c r="H562" s="45">
        <v>2.0725495000000001E-10</v>
      </c>
      <c r="I562" s="45">
        <v>0.73899999999999999</v>
      </c>
      <c r="J562">
        <v>12.744</v>
      </c>
    </row>
    <row r="563" spans="7:10" x14ac:dyDescent="0.35">
      <c r="G563" s="60">
        <v>25659</v>
      </c>
      <c r="H563" s="45">
        <v>2.057339E-10</v>
      </c>
      <c r="I563" s="45">
        <v>0.76700000000000002</v>
      </c>
      <c r="J563">
        <v>10.372999999999999</v>
      </c>
    </row>
    <row r="564" spans="7:10" x14ac:dyDescent="0.35">
      <c r="G564" s="60">
        <v>25628</v>
      </c>
      <c r="H564" s="45">
        <v>2.0416761000000001E-10</v>
      </c>
      <c r="I564" s="45">
        <v>1.29</v>
      </c>
      <c r="J564">
        <v>9.6440000000000001</v>
      </c>
    </row>
    <row r="565" spans="7:10" x14ac:dyDescent="0.35">
      <c r="G565" s="60">
        <v>25600</v>
      </c>
      <c r="H565" s="45">
        <v>2.0156654E-10</v>
      </c>
      <c r="I565" s="45">
        <v>1.3560000000000001</v>
      </c>
      <c r="J565">
        <v>9.4619999999999997</v>
      </c>
    </row>
    <row r="566" spans="7:10" x14ac:dyDescent="0.35">
      <c r="G566" s="60">
        <v>25569</v>
      </c>
      <c r="H566" s="45">
        <v>1.9887077E-10</v>
      </c>
      <c r="I566" s="45">
        <v>-4.7149999999999999</v>
      </c>
      <c r="J566">
        <v>6.548</v>
      </c>
    </row>
    <row r="567" spans="7:10" x14ac:dyDescent="0.35">
      <c r="G567" s="60">
        <v>25538</v>
      </c>
      <c r="H567" s="45">
        <v>2.0871097E-10</v>
      </c>
      <c r="I567" s="45">
        <v>7.3330000000000002</v>
      </c>
      <c r="J567">
        <v>6.6619999999999999</v>
      </c>
    </row>
    <row r="568" spans="7:10" x14ac:dyDescent="0.35">
      <c r="G568" s="60">
        <v>25508</v>
      </c>
      <c r="H568" s="45">
        <v>1.9445179999999999E-10</v>
      </c>
      <c r="I568" s="45">
        <v>0.71399999999999997</v>
      </c>
      <c r="J568">
        <v>8.1950000000000003</v>
      </c>
    </row>
    <row r="569" spans="7:10" x14ac:dyDescent="0.35">
      <c r="G569" s="60">
        <v>25477</v>
      </c>
      <c r="H569" s="45">
        <v>1.9307352E-10</v>
      </c>
      <c r="I569" s="45">
        <v>1.516</v>
      </c>
      <c r="J569">
        <v>7.7850000000000001</v>
      </c>
    </row>
    <row r="570" spans="7:10" x14ac:dyDescent="0.35">
      <c r="G570" s="60">
        <v>25447</v>
      </c>
      <c r="H570" s="45">
        <v>1.9019115E-10</v>
      </c>
      <c r="I570" s="45">
        <v>1.863</v>
      </c>
      <c r="J570">
        <v>8.2590000000000003</v>
      </c>
    </row>
    <row r="571" spans="7:10" x14ac:dyDescent="0.35">
      <c r="G571" s="60">
        <v>25416</v>
      </c>
      <c r="H571" s="45">
        <v>1.8671223E-10</v>
      </c>
      <c r="I571" s="45">
        <v>-0.749</v>
      </c>
      <c r="J571">
        <v>7.7590000000000003</v>
      </c>
    </row>
    <row r="572" spans="7:10" x14ac:dyDescent="0.35">
      <c r="G572" s="60">
        <v>25385</v>
      </c>
      <c r="H572" s="45">
        <v>1.8812162E-10</v>
      </c>
      <c r="I572" s="45">
        <v>1.333</v>
      </c>
      <c r="J572">
        <v>8.75</v>
      </c>
    </row>
    <row r="573" spans="7:10" x14ac:dyDescent="0.35">
      <c r="G573" s="60">
        <v>25355</v>
      </c>
      <c r="H573" s="45">
        <v>1.8564635999999999E-10</v>
      </c>
      <c r="I573" s="45">
        <v>0.98899999999999999</v>
      </c>
      <c r="J573">
        <v>7.2590000000000003</v>
      </c>
    </row>
    <row r="574" spans="7:10" x14ac:dyDescent="0.35">
      <c r="G574" s="60">
        <v>25324</v>
      </c>
      <c r="H574" s="45">
        <v>1.8382844E-10</v>
      </c>
      <c r="I574" s="45">
        <v>-1.379</v>
      </c>
      <c r="J574">
        <v>6.577</v>
      </c>
    </row>
    <row r="575" spans="7:10" x14ac:dyDescent="0.35">
      <c r="G575" s="60">
        <v>25294</v>
      </c>
      <c r="H575" s="45">
        <v>1.8639841E-10</v>
      </c>
      <c r="I575" s="45">
        <v>0.10100000000000001</v>
      </c>
      <c r="J575">
        <v>8.1850000000000005</v>
      </c>
    </row>
    <row r="576" spans="7:10" x14ac:dyDescent="0.35">
      <c r="G576" s="60">
        <v>25263</v>
      </c>
      <c r="H576" s="45">
        <v>1.8621040999999999E-10</v>
      </c>
      <c r="I576" s="45">
        <v>1.123</v>
      </c>
      <c r="J576">
        <v>7.625</v>
      </c>
    </row>
    <row r="577" spans="7:10" x14ac:dyDescent="0.35">
      <c r="G577" s="60">
        <v>25235</v>
      </c>
      <c r="H577" s="45">
        <v>1.8414227999999999E-10</v>
      </c>
      <c r="I577" s="45">
        <v>-1.343</v>
      </c>
      <c r="J577">
        <v>5.7409999999999997</v>
      </c>
    </row>
    <row r="578" spans="7:10" x14ac:dyDescent="0.35">
      <c r="G578" s="60">
        <v>25204</v>
      </c>
      <c r="H578" s="45">
        <v>1.8664861000000001E-10</v>
      </c>
      <c r="I578" s="45">
        <v>-4.6130000000000004</v>
      </c>
      <c r="J578">
        <v>8.2319999999999993</v>
      </c>
    </row>
    <row r="579" spans="7:10" x14ac:dyDescent="0.35">
      <c r="G579" s="60">
        <v>25173</v>
      </c>
      <c r="H579" s="45">
        <v>1.9567459000000001E-10</v>
      </c>
      <c r="I579" s="45">
        <v>8.875</v>
      </c>
      <c r="J579">
        <v>9.5630000000000006</v>
      </c>
    </row>
    <row r="580" spans="7:10" x14ac:dyDescent="0.35">
      <c r="G580" s="60">
        <v>25143</v>
      </c>
      <c r="H580" s="45">
        <v>1.7972329E-10</v>
      </c>
      <c r="I580" s="45">
        <v>0.33200000000000002</v>
      </c>
      <c r="J580">
        <v>8.4730000000000008</v>
      </c>
    </row>
    <row r="581" spans="7:10" x14ac:dyDescent="0.35">
      <c r="G581" s="60">
        <v>25112</v>
      </c>
      <c r="H581" s="45">
        <v>1.7912817E-10</v>
      </c>
      <c r="I581" s="45">
        <v>1.962</v>
      </c>
      <c r="J581">
        <v>10.603</v>
      </c>
    </row>
    <row r="582" spans="7:10" x14ac:dyDescent="0.35">
      <c r="G582" s="60">
        <v>25082</v>
      </c>
      <c r="H582" s="45">
        <v>1.7568175999999999E-10</v>
      </c>
      <c r="I582" s="45">
        <v>1.393</v>
      </c>
      <c r="J582">
        <v>11.585000000000001</v>
      </c>
    </row>
    <row r="583" spans="7:10" x14ac:dyDescent="0.35">
      <c r="G583" s="60">
        <v>25051</v>
      </c>
      <c r="H583" s="45">
        <v>1.7326872E-10</v>
      </c>
      <c r="I583" s="45">
        <v>0.16300000000000001</v>
      </c>
      <c r="J583">
        <v>10.558999999999999</v>
      </c>
    </row>
    <row r="584" spans="7:10" x14ac:dyDescent="0.35">
      <c r="G584" s="60">
        <v>25020</v>
      </c>
      <c r="H584" s="45">
        <v>1.7298600000000001E-10</v>
      </c>
      <c r="I584" s="45">
        <v>-5.6000000000000001E-2</v>
      </c>
      <c r="J584">
        <v>10.754</v>
      </c>
    </row>
    <row r="585" spans="7:10" x14ac:dyDescent="0.35">
      <c r="G585" s="60">
        <v>24990</v>
      </c>
      <c r="H585" s="45">
        <v>1.7308210000000001E-10</v>
      </c>
      <c r="I585" s="45">
        <v>0.34699999999999998</v>
      </c>
      <c r="J585">
        <v>16.347999999999999</v>
      </c>
    </row>
    <row r="586" spans="7:10" x14ac:dyDescent="0.35">
      <c r="G586" s="60">
        <v>24959</v>
      </c>
      <c r="H586" s="45">
        <v>1.7248417E-10</v>
      </c>
      <c r="I586" s="45">
        <v>0.109</v>
      </c>
      <c r="J586">
        <v>20.994</v>
      </c>
    </row>
    <row r="587" spans="7:10" x14ac:dyDescent="0.35">
      <c r="G587" s="60">
        <v>24929</v>
      </c>
      <c r="H587" s="45">
        <v>1.7229614000000001E-10</v>
      </c>
      <c r="I587" s="45">
        <v>-0.41699999999999998</v>
      </c>
      <c r="J587">
        <v>22.015000000000001</v>
      </c>
    </row>
    <row r="588" spans="7:10" x14ac:dyDescent="0.35">
      <c r="G588" s="60">
        <v>24898</v>
      </c>
      <c r="H588" s="45">
        <v>1.7301709E-10</v>
      </c>
      <c r="I588" s="45">
        <v>-0.64800000000000002</v>
      </c>
      <c r="J588">
        <v>24.010999999999999</v>
      </c>
    </row>
    <row r="589" spans="7:10" x14ac:dyDescent="0.35">
      <c r="G589" s="60">
        <v>24869</v>
      </c>
      <c r="H589" s="45">
        <v>1.7414516000000001E-10</v>
      </c>
      <c r="I589" s="45">
        <v>0.98099999999999998</v>
      </c>
      <c r="J589">
        <v>27.57</v>
      </c>
    </row>
    <row r="590" spans="7:10" x14ac:dyDescent="0.35">
      <c r="G590" s="60">
        <v>24838</v>
      </c>
      <c r="H590" s="45">
        <v>1.7245305E-10</v>
      </c>
      <c r="I590" s="45">
        <v>-3.4390000000000001</v>
      </c>
      <c r="J590">
        <v>29.027000000000001</v>
      </c>
    </row>
    <row r="591" spans="7:10" x14ac:dyDescent="0.35">
      <c r="G591" s="60">
        <v>24807</v>
      </c>
      <c r="H591" s="45">
        <v>1.7859521999999999E-10</v>
      </c>
      <c r="I591" s="45">
        <v>7.7919999999999998</v>
      </c>
      <c r="J591">
        <v>27.352</v>
      </c>
    </row>
    <row r="592" spans="7:10" x14ac:dyDescent="0.35">
      <c r="G592" s="60">
        <v>24777</v>
      </c>
      <c r="H592" s="45">
        <v>1.6568465999999999E-10</v>
      </c>
      <c r="I592" s="45">
        <v>2.3029999999999999</v>
      </c>
      <c r="J592">
        <v>31.257000000000001</v>
      </c>
    </row>
    <row r="593" spans="7:10" x14ac:dyDescent="0.35">
      <c r="G593" s="60">
        <v>24746</v>
      </c>
      <c r="H593" s="45">
        <v>1.6195552E-10</v>
      </c>
      <c r="I593" s="45">
        <v>2.867</v>
      </c>
      <c r="J593">
        <v>31.300999999999998</v>
      </c>
    </row>
    <row r="594" spans="7:10" x14ac:dyDescent="0.35">
      <c r="G594" s="60">
        <v>24716</v>
      </c>
      <c r="H594" s="45">
        <v>1.5744184E-10</v>
      </c>
      <c r="I594" s="45">
        <v>0.46</v>
      </c>
      <c r="J594">
        <v>31.725000000000001</v>
      </c>
    </row>
    <row r="595" spans="7:10" x14ac:dyDescent="0.35">
      <c r="G595" s="60">
        <v>24685</v>
      </c>
      <c r="H595" s="45">
        <v>1.5672090000000001E-10</v>
      </c>
      <c r="I595" s="45">
        <v>0.34</v>
      </c>
      <c r="J595">
        <v>33.110999999999997</v>
      </c>
    </row>
    <row r="596" spans="7:10" x14ac:dyDescent="0.35">
      <c r="G596" s="60">
        <v>24654</v>
      </c>
      <c r="H596" s="45">
        <v>1.5618936999999999E-10</v>
      </c>
      <c r="I596" s="45">
        <v>4.9930000000000003</v>
      </c>
      <c r="J596">
        <v>34.195</v>
      </c>
    </row>
    <row r="597" spans="7:10" x14ac:dyDescent="0.35">
      <c r="G597" s="60">
        <v>24624</v>
      </c>
      <c r="H597" s="45">
        <v>1.4876221000000001E-10</v>
      </c>
      <c r="I597" s="45">
        <v>4.3529999999999998</v>
      </c>
      <c r="J597">
        <v>29.841999999999999</v>
      </c>
    </row>
    <row r="598" spans="7:10" x14ac:dyDescent="0.35">
      <c r="G598" s="60">
        <v>24593</v>
      </c>
      <c r="H598" s="45">
        <v>1.4255642E-10</v>
      </c>
      <c r="I598" s="45">
        <v>0.95399999999999996</v>
      </c>
      <c r="J598">
        <v>25.489000000000001</v>
      </c>
    </row>
    <row r="599" spans="7:10" x14ac:dyDescent="0.35">
      <c r="G599" s="60">
        <v>24563</v>
      </c>
      <c r="H599" s="45">
        <v>1.4120924999999999E-10</v>
      </c>
      <c r="I599" s="45">
        <v>1.2130000000000001</v>
      </c>
      <c r="J599">
        <v>25.585000000000001</v>
      </c>
    </row>
    <row r="600" spans="7:10" x14ac:dyDescent="0.35">
      <c r="G600" s="60">
        <v>24532</v>
      </c>
      <c r="H600" s="45">
        <v>1.3951715E-10</v>
      </c>
      <c r="I600" s="45">
        <v>2.2040000000000002</v>
      </c>
      <c r="J600">
        <v>26.657</v>
      </c>
    </row>
    <row r="601" spans="7:10" x14ac:dyDescent="0.35">
      <c r="G601" s="60">
        <v>24504</v>
      </c>
      <c r="H601" s="45">
        <v>1.3650896E-10</v>
      </c>
      <c r="I601" s="45">
        <v>2.1339999999999999</v>
      </c>
      <c r="J601">
        <v>26.628</v>
      </c>
    </row>
    <row r="602" spans="7:10" x14ac:dyDescent="0.35">
      <c r="G602" s="60">
        <v>24473</v>
      </c>
      <c r="H602" s="45">
        <v>1.3365628E-10</v>
      </c>
      <c r="I602" s="45">
        <v>-4.6929999999999996</v>
      </c>
      <c r="J602">
        <v>26.707999999999998</v>
      </c>
    </row>
    <row r="603" spans="7:10" x14ac:dyDescent="0.35">
      <c r="G603" s="60">
        <v>24442</v>
      </c>
      <c r="H603" s="45">
        <v>1.4023767000000001E-10</v>
      </c>
      <c r="I603" s="45">
        <v>11.097</v>
      </c>
      <c r="J603">
        <v>29.936</v>
      </c>
    </row>
    <row r="604" spans="7:10" x14ac:dyDescent="0.35">
      <c r="G604" s="60">
        <v>24412</v>
      </c>
      <c r="H604" s="45">
        <v>1.2622968000000001E-10</v>
      </c>
      <c r="I604" s="45">
        <v>2.3370000000000002</v>
      </c>
      <c r="J604">
        <v>26.507999999999999</v>
      </c>
    </row>
    <row r="605" spans="7:10" x14ac:dyDescent="0.35">
      <c r="G605" s="60">
        <v>24381</v>
      </c>
      <c r="H605" s="45">
        <v>1.2334660999999999E-10</v>
      </c>
      <c r="I605" s="45">
        <v>3.1989999999999998</v>
      </c>
      <c r="J605">
        <v>28.082999999999998</v>
      </c>
    </row>
    <row r="606" spans="7:10" x14ac:dyDescent="0.35">
      <c r="G606" s="60">
        <v>24351</v>
      </c>
      <c r="H606" s="45">
        <v>1.1952334000000001E-10</v>
      </c>
      <c r="I606" s="45">
        <v>1.5169999999999999</v>
      </c>
      <c r="J606">
        <v>27.303000000000001</v>
      </c>
    </row>
    <row r="607" spans="7:10" x14ac:dyDescent="0.35">
      <c r="G607" s="60">
        <v>24320</v>
      </c>
      <c r="H607" s="45">
        <v>1.1773695000000001E-10</v>
      </c>
      <c r="I607" s="45">
        <v>1.1579999999999999</v>
      </c>
      <c r="J607">
        <v>27.27</v>
      </c>
    </row>
    <row r="608" spans="7:10" x14ac:dyDescent="0.35">
      <c r="G608" s="60">
        <v>24289</v>
      </c>
      <c r="H608" s="45">
        <v>1.1638948E-10</v>
      </c>
      <c r="I608" s="45">
        <v>1.5860000000000001</v>
      </c>
      <c r="J608">
        <v>28.600999999999999</v>
      </c>
    </row>
    <row r="609" spans="7:10" x14ac:dyDescent="0.35">
      <c r="G609" s="60">
        <v>24259</v>
      </c>
      <c r="H609" s="45">
        <v>1.1457185000000001E-10</v>
      </c>
      <c r="I609" s="45">
        <v>0.85499999999999998</v>
      </c>
      <c r="J609">
        <v>32.128999999999998</v>
      </c>
    </row>
    <row r="610" spans="7:10" x14ac:dyDescent="0.35">
      <c r="G610" s="60">
        <v>24228</v>
      </c>
      <c r="H610" s="45">
        <v>1.1360041E-10</v>
      </c>
      <c r="I610" s="45">
        <v>1.0309999999999999</v>
      </c>
      <c r="J610">
        <v>36.277999999999999</v>
      </c>
    </row>
    <row r="611" spans="7:10" x14ac:dyDescent="0.35">
      <c r="G611" s="60">
        <v>24198</v>
      </c>
      <c r="H611" s="45">
        <v>1.1244097000000001E-10</v>
      </c>
      <c r="I611" s="45">
        <v>2.077</v>
      </c>
      <c r="J611">
        <v>37.787999999999997</v>
      </c>
    </row>
    <row r="612" spans="7:10" x14ac:dyDescent="0.35">
      <c r="G612" s="60">
        <v>24167</v>
      </c>
      <c r="H612" s="45">
        <v>1.1015316E-10</v>
      </c>
      <c r="I612" s="45">
        <v>2.1800000000000002</v>
      </c>
      <c r="J612">
        <v>36.399000000000001</v>
      </c>
    </row>
    <row r="613" spans="7:10" x14ac:dyDescent="0.35">
      <c r="G613" s="60">
        <v>24139</v>
      </c>
      <c r="H613" s="45">
        <v>1.0780288E-10</v>
      </c>
      <c r="I613" s="45">
        <v>2.198</v>
      </c>
      <c r="J613">
        <v>36.725000000000001</v>
      </c>
    </row>
    <row r="614" spans="7:10" x14ac:dyDescent="0.35">
      <c r="G614" s="60">
        <v>24108</v>
      </c>
      <c r="H614" s="45">
        <v>1.0548384E-10</v>
      </c>
      <c r="I614" s="45">
        <v>-2.2650000000000001</v>
      </c>
      <c r="J614">
        <v>40.25</v>
      </c>
    </row>
    <row r="615" spans="7:10" x14ac:dyDescent="0.35">
      <c r="G615" s="60">
        <v>24077</v>
      </c>
      <c r="H615" s="45">
        <v>1.0792812E-10</v>
      </c>
      <c r="I615" s="45">
        <v>8.1660000000000004</v>
      </c>
      <c r="J615">
        <v>38.201999999999998</v>
      </c>
    </row>
    <row r="616" spans="7:10" x14ac:dyDescent="0.35">
      <c r="G616" s="60">
        <v>24047</v>
      </c>
      <c r="H616" s="45">
        <v>9.9780310000000001E-11</v>
      </c>
      <c r="I616" s="45">
        <v>3.6120000000000001</v>
      </c>
      <c r="J616">
        <v>36.945999999999998</v>
      </c>
    </row>
    <row r="617" spans="7:10" x14ac:dyDescent="0.35">
      <c r="G617" s="60">
        <v>24016</v>
      </c>
      <c r="H617" s="45">
        <v>9.6301810000000004E-11</v>
      </c>
      <c r="I617" s="45">
        <v>2.57</v>
      </c>
      <c r="J617">
        <v>33.667000000000002</v>
      </c>
    </row>
    <row r="618" spans="7:10" x14ac:dyDescent="0.35">
      <c r="G618" s="60">
        <v>23986</v>
      </c>
      <c r="H618" s="45">
        <v>9.3888769999999999E-11</v>
      </c>
      <c r="I618" s="45">
        <v>1.49</v>
      </c>
      <c r="J618">
        <v>35.442999999999998</v>
      </c>
    </row>
    <row r="619" spans="7:10" x14ac:dyDescent="0.35">
      <c r="G619" s="60">
        <v>23955</v>
      </c>
      <c r="H619" s="45">
        <v>9.2509920000000005E-11</v>
      </c>
      <c r="I619" s="45">
        <v>2.2160000000000002</v>
      </c>
      <c r="J619">
        <v>34.917999999999999</v>
      </c>
    </row>
    <row r="620" spans="7:10" x14ac:dyDescent="0.35">
      <c r="G620" s="60">
        <v>23924</v>
      </c>
      <c r="H620" s="45">
        <v>9.050428E-11</v>
      </c>
      <c r="I620" s="45">
        <v>4.3730000000000002</v>
      </c>
      <c r="J620">
        <v>31.332000000000001</v>
      </c>
    </row>
    <row r="621" spans="7:10" x14ac:dyDescent="0.35">
      <c r="G621" s="60">
        <v>23894</v>
      </c>
      <c r="H621" s="45">
        <v>8.671239E-11</v>
      </c>
      <c r="I621" s="45">
        <v>4.0229999999999997</v>
      </c>
      <c r="J621">
        <v>26.289000000000001</v>
      </c>
    </row>
    <row r="622" spans="7:10" x14ac:dyDescent="0.35">
      <c r="G622" s="60">
        <v>23863</v>
      </c>
      <c r="H622" s="45">
        <v>8.3359149999999997E-11</v>
      </c>
      <c r="I622" s="45">
        <v>2.15</v>
      </c>
      <c r="J622">
        <v>23.091000000000001</v>
      </c>
    </row>
    <row r="623" spans="7:10" x14ac:dyDescent="0.35">
      <c r="G623" s="60">
        <v>23833</v>
      </c>
      <c r="H623" s="45">
        <v>8.1604279999999997E-11</v>
      </c>
      <c r="I623" s="45">
        <v>1.048</v>
      </c>
      <c r="J623">
        <v>20.667000000000002</v>
      </c>
    </row>
    <row r="624" spans="7:10" x14ac:dyDescent="0.35">
      <c r="G624" s="60">
        <v>23802</v>
      </c>
      <c r="H624" s="45">
        <v>8.0758080000000004E-11</v>
      </c>
      <c r="I624" s="45">
        <v>2.4239999999999999</v>
      </c>
      <c r="J624">
        <v>24.013999999999999</v>
      </c>
    </row>
    <row r="625" spans="7:10" x14ac:dyDescent="0.35">
      <c r="G625" s="60">
        <v>23774</v>
      </c>
      <c r="H625" s="45">
        <v>7.8846449999999997E-11</v>
      </c>
      <c r="I625" s="45">
        <v>4.8330000000000002</v>
      </c>
      <c r="J625">
        <v>20.728999999999999</v>
      </c>
    </row>
    <row r="626" spans="7:10" x14ac:dyDescent="0.35">
      <c r="G626" s="60">
        <v>23743</v>
      </c>
      <c r="H626" s="45">
        <v>7.5211180000000001E-11</v>
      </c>
      <c r="I626" s="45">
        <v>-3.6920000000000002</v>
      </c>
      <c r="J626">
        <v>14.286</v>
      </c>
    </row>
    <row r="627" spans="7:10" x14ac:dyDescent="0.35">
      <c r="G627" s="60">
        <v>23712</v>
      </c>
      <c r="H627" s="45">
        <v>7.8094400000000005E-11</v>
      </c>
      <c r="I627" s="45">
        <v>7.1829999999999998</v>
      </c>
      <c r="J627">
        <v>18.103999999999999</v>
      </c>
    </row>
    <row r="628" spans="7:10" x14ac:dyDescent="0.35">
      <c r="G628" s="60">
        <v>23682</v>
      </c>
      <c r="H628" s="45">
        <v>7.2860899999999997E-11</v>
      </c>
      <c r="I628" s="45">
        <v>1.131</v>
      </c>
      <c r="J628">
        <v>19.722000000000001</v>
      </c>
    </row>
    <row r="629" spans="7:10" x14ac:dyDescent="0.35">
      <c r="G629" s="60">
        <v>23651</v>
      </c>
      <c r="H629" s="45">
        <v>7.2046090000000004E-11</v>
      </c>
      <c r="I629" s="45">
        <v>3.9329999999999998</v>
      </c>
      <c r="J629">
        <v>21.382999999999999</v>
      </c>
    </row>
    <row r="630" spans="7:10" x14ac:dyDescent="0.35">
      <c r="G630" s="60">
        <v>23621</v>
      </c>
      <c r="H630" s="45">
        <v>6.9319789999999995E-11</v>
      </c>
      <c r="I630" s="45">
        <v>1.097</v>
      </c>
      <c r="J630">
        <v>20.414000000000001</v>
      </c>
    </row>
    <row r="631" spans="7:10" x14ac:dyDescent="0.35">
      <c r="G631" s="60">
        <v>23590</v>
      </c>
      <c r="H631" s="45">
        <v>6.85676E-11</v>
      </c>
      <c r="I631" s="45">
        <v>-0.5</v>
      </c>
      <c r="J631">
        <v>20.951000000000001</v>
      </c>
    </row>
    <row r="632" spans="7:10" x14ac:dyDescent="0.35">
      <c r="G632" s="60">
        <v>23559</v>
      </c>
      <c r="H632" s="45">
        <v>6.8912380000000002E-11</v>
      </c>
      <c r="I632" s="45">
        <v>0.36499999999999999</v>
      </c>
      <c r="J632">
        <v>22.099</v>
      </c>
    </row>
    <row r="633" spans="7:10" x14ac:dyDescent="0.35">
      <c r="G633" s="60">
        <v>23529</v>
      </c>
      <c r="H633" s="45">
        <v>6.8661600000000005E-11</v>
      </c>
      <c r="I633" s="45">
        <v>1.3879999999999999</v>
      </c>
      <c r="J633">
        <v>23.506</v>
      </c>
    </row>
    <row r="634" spans="7:10" x14ac:dyDescent="0.35">
      <c r="G634" s="60">
        <v>23498</v>
      </c>
      <c r="H634" s="45">
        <v>6.7721550000000003E-11</v>
      </c>
      <c r="I634" s="45">
        <v>0.13900000000000001</v>
      </c>
      <c r="J634">
        <v>23.204000000000001</v>
      </c>
    </row>
    <row r="635" spans="7:10" x14ac:dyDescent="0.35">
      <c r="G635" s="60">
        <v>23468</v>
      </c>
      <c r="H635" s="45">
        <v>6.7627400000000002E-11</v>
      </c>
      <c r="I635" s="45">
        <v>3.85</v>
      </c>
      <c r="J635">
        <v>23.033000000000001</v>
      </c>
    </row>
    <row r="636" spans="7:10" x14ac:dyDescent="0.35">
      <c r="G636" s="60">
        <v>23437</v>
      </c>
      <c r="H636" s="45">
        <v>6.5120349999999999E-11</v>
      </c>
      <c r="I636" s="45">
        <v>-0.28799999999999998</v>
      </c>
      <c r="J636">
        <v>20.324000000000002</v>
      </c>
    </row>
    <row r="637" spans="7:10" x14ac:dyDescent="0.35">
      <c r="G637" s="60">
        <v>23408</v>
      </c>
      <c r="H637" s="45">
        <v>6.5308360000000002E-11</v>
      </c>
      <c r="I637" s="45">
        <v>-0.76200000000000001</v>
      </c>
      <c r="J637">
        <v>26.379000000000001</v>
      </c>
    </row>
    <row r="638" spans="7:10" x14ac:dyDescent="0.35">
      <c r="G638" s="60">
        <v>23377</v>
      </c>
      <c r="H638" s="45">
        <v>6.580977E-11</v>
      </c>
      <c r="I638" s="45">
        <v>-0.47399999999999998</v>
      </c>
      <c r="J638">
        <v>28.518999999999998</v>
      </c>
    </row>
    <row r="639" spans="7:10" x14ac:dyDescent="0.35">
      <c r="G639" s="60">
        <v>23346</v>
      </c>
      <c r="H639" s="45">
        <v>6.6123309999999998E-11</v>
      </c>
      <c r="I639" s="45">
        <v>8.6509999999999998</v>
      </c>
      <c r="J639">
        <v>23.826000000000001</v>
      </c>
    </row>
    <row r="640" spans="7:10" x14ac:dyDescent="0.35">
      <c r="G640" s="60">
        <v>23316</v>
      </c>
      <c r="H640" s="45">
        <v>6.0858420000000003E-11</v>
      </c>
      <c r="I640" s="45">
        <v>2.5339999999999998</v>
      </c>
      <c r="J640">
        <v>25.047999999999998</v>
      </c>
    </row>
    <row r="641" spans="7:10" x14ac:dyDescent="0.35">
      <c r="G641" s="60">
        <v>23285</v>
      </c>
      <c r="H641" s="45">
        <v>5.9354200000000002E-11</v>
      </c>
      <c r="I641" s="45">
        <v>3.1030000000000002</v>
      </c>
      <c r="J641">
        <v>21.332000000000001</v>
      </c>
    </row>
    <row r="642" spans="7:10" x14ac:dyDescent="0.35">
      <c r="G642" s="60">
        <v>23255</v>
      </c>
      <c r="H642" s="45">
        <v>5.7567940000000001E-11</v>
      </c>
      <c r="I642" s="45">
        <v>1.548</v>
      </c>
      <c r="J642">
        <v>19.695</v>
      </c>
    </row>
    <row r="643" spans="7:10" x14ac:dyDescent="0.35">
      <c r="G643" s="60">
        <v>23224</v>
      </c>
      <c r="H643" s="45">
        <v>5.6690509999999997E-11</v>
      </c>
      <c r="I643" s="45">
        <v>0.44400000000000001</v>
      </c>
      <c r="J643">
        <v>22.23</v>
      </c>
    </row>
    <row r="644" spans="7:10" x14ac:dyDescent="0.35">
      <c r="G644" s="60">
        <v>23193</v>
      </c>
      <c r="H644" s="45">
        <v>5.643973E-11</v>
      </c>
      <c r="I644" s="45">
        <v>1.522</v>
      </c>
      <c r="J644">
        <v>23.271999999999998</v>
      </c>
    </row>
    <row r="645" spans="7:10" x14ac:dyDescent="0.35">
      <c r="G645" s="60">
        <v>23163</v>
      </c>
      <c r="H645" s="45">
        <v>5.5593679999999997E-11</v>
      </c>
      <c r="I645" s="45">
        <v>1.1399999999999999</v>
      </c>
      <c r="J645">
        <v>26.896000000000001</v>
      </c>
    </row>
    <row r="646" spans="7:10" x14ac:dyDescent="0.35">
      <c r="G646" s="60">
        <v>23132</v>
      </c>
      <c r="H646" s="45">
        <v>5.496689E-11</v>
      </c>
      <c r="I646" s="45">
        <v>0</v>
      </c>
      <c r="J646">
        <v>27.286000000000001</v>
      </c>
    </row>
    <row r="647" spans="7:10" x14ac:dyDescent="0.35">
      <c r="G647" s="60">
        <v>23102</v>
      </c>
      <c r="H647" s="45">
        <v>5.496689E-11</v>
      </c>
      <c r="I647" s="45">
        <v>1.5640000000000001</v>
      </c>
      <c r="J647">
        <v>31.681999999999999</v>
      </c>
    </row>
    <row r="648" spans="7:10" x14ac:dyDescent="0.35">
      <c r="G648" s="60">
        <v>23071</v>
      </c>
      <c r="H648" s="45">
        <v>5.412069E-11</v>
      </c>
      <c r="I648" s="45">
        <v>4.7300000000000004</v>
      </c>
      <c r="J648">
        <v>33.875999999999998</v>
      </c>
    </row>
    <row r="649" spans="7:10" x14ac:dyDescent="0.35">
      <c r="G649" s="60">
        <v>23043</v>
      </c>
      <c r="H649" s="45">
        <v>5.1676399999999999E-11</v>
      </c>
      <c r="I649" s="45">
        <v>0.91800000000000004</v>
      </c>
      <c r="J649">
        <v>29.841999999999999</v>
      </c>
    </row>
    <row r="650" spans="7:10" x14ac:dyDescent="0.35">
      <c r="G650" s="60">
        <v>23012</v>
      </c>
      <c r="H650" s="45">
        <v>5.1206380000000001E-11</v>
      </c>
      <c r="I650" s="45">
        <v>-4.1079999999999997</v>
      </c>
      <c r="J650">
        <v>30.512</v>
      </c>
    </row>
    <row r="651" spans="7:10" x14ac:dyDescent="0.35">
      <c r="G651" s="60">
        <v>22981</v>
      </c>
      <c r="H651" s="45">
        <v>5.3400030000000002E-11</v>
      </c>
      <c r="I651" s="45">
        <v>9.7230000000000008</v>
      </c>
      <c r="J651">
        <v>30.675000000000001</v>
      </c>
    </row>
    <row r="652" spans="7:10" x14ac:dyDescent="0.35">
      <c r="G652" s="60">
        <v>22951</v>
      </c>
      <c r="H652" s="45">
        <v>4.8667939999999998E-11</v>
      </c>
      <c r="I652" s="45">
        <v>-0.51300000000000001</v>
      </c>
      <c r="J652">
        <v>29.417000000000002</v>
      </c>
    </row>
    <row r="653" spans="7:10" x14ac:dyDescent="0.35">
      <c r="G653" s="60">
        <v>22920</v>
      </c>
      <c r="H653" s="45">
        <v>4.8918720000000002E-11</v>
      </c>
      <c r="I653" s="45">
        <v>1.712</v>
      </c>
      <c r="J653">
        <v>34.222000000000001</v>
      </c>
    </row>
    <row r="654" spans="7:10" x14ac:dyDescent="0.35">
      <c r="G654" s="60">
        <v>22890</v>
      </c>
      <c r="H654" s="45">
        <v>4.809542E-11</v>
      </c>
      <c r="I654" s="45">
        <v>3.698</v>
      </c>
      <c r="J654">
        <v>32.076000000000001</v>
      </c>
    </row>
    <row r="655" spans="7:10" x14ac:dyDescent="0.35">
      <c r="G655" s="60">
        <v>22859</v>
      </c>
      <c r="H655" s="45">
        <v>4.6380279999999999E-11</v>
      </c>
      <c r="I655" s="45">
        <v>1.3</v>
      </c>
      <c r="J655">
        <v>28.696000000000002</v>
      </c>
    </row>
    <row r="656" spans="7:10" x14ac:dyDescent="0.35">
      <c r="G656" s="60">
        <v>22828</v>
      </c>
      <c r="H656" s="45">
        <v>4.5784859999999997E-11</v>
      </c>
      <c r="I656" s="45">
        <v>4.5069999999999997</v>
      </c>
      <c r="J656">
        <v>28.045999999999999</v>
      </c>
    </row>
    <row r="657" spans="7:10" x14ac:dyDescent="0.35">
      <c r="G657" s="60">
        <v>22798</v>
      </c>
      <c r="H657" s="45">
        <v>4.3810460000000002E-11</v>
      </c>
      <c r="I657" s="45">
        <v>1.4510000000000001</v>
      </c>
      <c r="J657">
        <v>24.376999999999999</v>
      </c>
    </row>
    <row r="658" spans="7:10" x14ac:dyDescent="0.35">
      <c r="G658" s="60">
        <v>22767</v>
      </c>
      <c r="H658" s="45">
        <v>4.3183800000000003E-11</v>
      </c>
      <c r="I658" s="45">
        <v>3.4540000000000002</v>
      </c>
      <c r="J658">
        <v>24.256</v>
      </c>
    </row>
    <row r="659" spans="7:10" x14ac:dyDescent="0.35">
      <c r="G659" s="60">
        <v>22737</v>
      </c>
      <c r="H659" s="45">
        <v>4.17422E-11</v>
      </c>
      <c r="I659" s="45">
        <v>3.2559999999999998</v>
      </c>
      <c r="J659">
        <v>20.981000000000002</v>
      </c>
    </row>
    <row r="660" spans="7:10" x14ac:dyDescent="0.35">
      <c r="G660" s="60">
        <v>22706</v>
      </c>
      <c r="H660" s="45">
        <v>4.0425980000000002E-11</v>
      </c>
      <c r="I660" s="45">
        <v>1.575</v>
      </c>
      <c r="J660">
        <v>19.777000000000001</v>
      </c>
    </row>
    <row r="661" spans="7:10" x14ac:dyDescent="0.35">
      <c r="G661" s="60">
        <v>22678</v>
      </c>
      <c r="H661" s="45">
        <v>3.9799320000000003E-11</v>
      </c>
      <c r="I661" s="45">
        <v>1.4379999999999999</v>
      </c>
      <c r="J661">
        <v>19.248999999999999</v>
      </c>
    </row>
    <row r="662" spans="7:10" x14ac:dyDescent="0.35">
      <c r="G662" s="60">
        <v>22647</v>
      </c>
      <c r="H662" s="45">
        <v>3.9235139999999998E-11</v>
      </c>
      <c r="I662" s="45">
        <v>-3.988</v>
      </c>
      <c r="J662">
        <v>19.010999999999999</v>
      </c>
    </row>
    <row r="663" spans="7:10" x14ac:dyDescent="0.35">
      <c r="G663" s="60">
        <v>22616</v>
      </c>
      <c r="H663" s="45">
        <v>4.0864760000000003E-11</v>
      </c>
      <c r="I663" s="45">
        <v>8.6669999999999998</v>
      </c>
      <c r="J663">
        <v>16.428000000000001</v>
      </c>
    </row>
    <row r="664" spans="7:10" x14ac:dyDescent="0.35">
      <c r="G664" s="60">
        <v>22586</v>
      </c>
      <c r="H664" s="45">
        <v>3.7605660000000002E-11</v>
      </c>
      <c r="I664" s="45">
        <v>3.1819999999999999</v>
      </c>
      <c r="J664">
        <v>16.959</v>
      </c>
    </row>
    <row r="665" spans="7:10" x14ac:dyDescent="0.35">
      <c r="G665" s="60">
        <v>22555</v>
      </c>
      <c r="H665" s="45">
        <v>3.644607E-11</v>
      </c>
      <c r="I665" s="45">
        <v>8.5999999999999993E-2</v>
      </c>
      <c r="J665">
        <v>16.184000000000001</v>
      </c>
    </row>
    <row r="666" spans="7:10" x14ac:dyDescent="0.35">
      <c r="G666" s="60">
        <v>22525</v>
      </c>
      <c r="H666" s="45">
        <v>3.6414830000000003E-11</v>
      </c>
      <c r="I666" s="45">
        <v>1.044</v>
      </c>
      <c r="J666">
        <v>17.018999999999998</v>
      </c>
    </row>
    <row r="667" spans="7:10" x14ac:dyDescent="0.35">
      <c r="G667" s="60">
        <v>22494</v>
      </c>
      <c r="H667" s="45">
        <v>3.603867E-11</v>
      </c>
      <c r="I667" s="45">
        <v>0.78900000000000003</v>
      </c>
      <c r="J667">
        <v>15.927</v>
      </c>
    </row>
    <row r="668" spans="7:10" x14ac:dyDescent="0.35">
      <c r="G668" s="60">
        <v>22463</v>
      </c>
      <c r="H668" s="45">
        <v>3.575665E-11</v>
      </c>
      <c r="I668" s="45">
        <v>1.5129999999999999</v>
      </c>
      <c r="J668">
        <v>15.603</v>
      </c>
    </row>
    <row r="669" spans="7:10" x14ac:dyDescent="0.35">
      <c r="G669" s="60">
        <v>22433</v>
      </c>
      <c r="H669" s="45">
        <v>3.5223860000000001E-11</v>
      </c>
      <c r="I669" s="45">
        <v>1.3520000000000001</v>
      </c>
      <c r="J669">
        <v>14.928000000000001</v>
      </c>
    </row>
    <row r="670" spans="7:10" x14ac:dyDescent="0.35">
      <c r="G670" s="60">
        <v>22402</v>
      </c>
      <c r="H670" s="45">
        <v>3.4753829999999997E-11</v>
      </c>
      <c r="I670" s="45">
        <v>0.72599999999999998</v>
      </c>
      <c r="J670">
        <v>12.818</v>
      </c>
    </row>
    <row r="671" spans="7:10" x14ac:dyDescent="0.35">
      <c r="G671" s="60">
        <v>22372</v>
      </c>
      <c r="H671" s="45">
        <v>3.4503189999999997E-11</v>
      </c>
      <c r="I671" s="45">
        <v>2.2280000000000002</v>
      </c>
      <c r="J671">
        <v>11.776999999999999</v>
      </c>
    </row>
    <row r="672" spans="7:10" x14ac:dyDescent="0.35">
      <c r="G672" s="60">
        <v>22341</v>
      </c>
      <c r="H672" s="45">
        <v>3.3751149999999998E-11</v>
      </c>
      <c r="I672" s="45">
        <v>1.127</v>
      </c>
      <c r="J672">
        <v>9.23</v>
      </c>
    </row>
    <row r="673" spans="7:10" x14ac:dyDescent="0.35">
      <c r="G673" s="60">
        <v>22313</v>
      </c>
      <c r="H673" s="45">
        <v>3.3374980000000002E-11</v>
      </c>
      <c r="I673" s="45">
        <v>1.236</v>
      </c>
      <c r="J673">
        <v>8.7840000000000007</v>
      </c>
    </row>
    <row r="674" spans="7:10" x14ac:dyDescent="0.35">
      <c r="G674" s="60">
        <v>22282</v>
      </c>
      <c r="H674" s="45">
        <v>3.2967580000000002E-11</v>
      </c>
      <c r="I674" s="45">
        <v>-6.0720000000000001</v>
      </c>
      <c r="J674">
        <v>8.3420000000000005</v>
      </c>
    </row>
    <row r="675" spans="7:10" x14ac:dyDescent="0.35">
      <c r="G675" s="60">
        <v>22251</v>
      </c>
      <c r="H675" s="45">
        <v>3.5098609999999999E-11</v>
      </c>
      <c r="I675" s="45">
        <v>9.1620000000000008</v>
      </c>
      <c r="J675">
        <v>18.506</v>
      </c>
    </row>
    <row r="676" spans="7:10" x14ac:dyDescent="0.35">
      <c r="G676" s="60">
        <v>22221</v>
      </c>
      <c r="H676" s="45">
        <v>3.2152770000000003E-11</v>
      </c>
      <c r="I676" s="45">
        <v>2.4969999999999999</v>
      </c>
      <c r="J676">
        <v>11.69</v>
      </c>
    </row>
    <row r="677" spans="7:10" x14ac:dyDescent="0.35">
      <c r="G677" s="60">
        <v>22190</v>
      </c>
      <c r="H677" s="45">
        <v>3.1369339999999998E-11</v>
      </c>
      <c r="I677" s="45">
        <v>0.80500000000000005</v>
      </c>
      <c r="J677">
        <v>11.249000000000001</v>
      </c>
    </row>
    <row r="678" spans="7:10" x14ac:dyDescent="0.35">
      <c r="G678" s="60">
        <v>22160</v>
      </c>
      <c r="H678" s="45">
        <v>3.1118699999999997E-11</v>
      </c>
      <c r="I678" s="45">
        <v>0.10100000000000001</v>
      </c>
      <c r="J678">
        <v>11.042</v>
      </c>
    </row>
    <row r="679" spans="7:10" x14ac:dyDescent="0.35">
      <c r="G679" s="60">
        <v>22129</v>
      </c>
      <c r="H679" s="45">
        <v>3.1087319999999997E-11</v>
      </c>
      <c r="I679" s="45">
        <v>0.50700000000000001</v>
      </c>
      <c r="J679">
        <v>12.897</v>
      </c>
    </row>
    <row r="680" spans="7:10" x14ac:dyDescent="0.35">
      <c r="G680" s="60">
        <v>22098</v>
      </c>
      <c r="H680" s="45">
        <v>3.0930549999999998E-11</v>
      </c>
      <c r="I680" s="45">
        <v>0.92</v>
      </c>
      <c r="J680">
        <v>16.574000000000002</v>
      </c>
    </row>
    <row r="681" spans="7:10" x14ac:dyDescent="0.35">
      <c r="G681" s="60">
        <v>22068</v>
      </c>
      <c r="H681" s="45">
        <v>3.064867E-11</v>
      </c>
      <c r="I681" s="45">
        <v>-0.50800000000000001</v>
      </c>
      <c r="J681">
        <v>19.044</v>
      </c>
    </row>
    <row r="682" spans="7:10" x14ac:dyDescent="0.35">
      <c r="G682" s="60">
        <v>22037</v>
      </c>
      <c r="H682" s="45">
        <v>3.0805310000000002E-11</v>
      </c>
      <c r="I682" s="45">
        <v>-0.20300000000000001</v>
      </c>
      <c r="J682">
        <v>27.213000000000001</v>
      </c>
    </row>
    <row r="683" spans="7:10" x14ac:dyDescent="0.35">
      <c r="G683" s="60">
        <v>22007</v>
      </c>
      <c r="H683" s="45">
        <v>3.086793E-11</v>
      </c>
      <c r="I683" s="45">
        <v>-0.10100000000000001</v>
      </c>
      <c r="J683">
        <v>40.770000000000003</v>
      </c>
    </row>
    <row r="684" spans="7:10" x14ac:dyDescent="0.35">
      <c r="G684" s="60">
        <v>21976</v>
      </c>
      <c r="H684" s="45">
        <v>3.0899169999999997E-11</v>
      </c>
      <c r="I684" s="45">
        <v>0.71499999999999997</v>
      </c>
      <c r="J684">
        <v>52.563000000000002</v>
      </c>
    </row>
    <row r="685" spans="7:10" x14ac:dyDescent="0.35">
      <c r="G685" s="60">
        <v>21947</v>
      </c>
      <c r="H685" s="45">
        <v>3.0679920000000003E-11</v>
      </c>
      <c r="I685" s="45">
        <v>0.82399999999999995</v>
      </c>
      <c r="J685">
        <v>62.595999999999997</v>
      </c>
    </row>
    <row r="686" spans="7:10" x14ac:dyDescent="0.35">
      <c r="G686" s="60">
        <v>21916</v>
      </c>
      <c r="H686" s="45">
        <v>3.042914E-11</v>
      </c>
      <c r="I686" s="45">
        <v>2.74</v>
      </c>
      <c r="J686">
        <v>75.908000000000001</v>
      </c>
    </row>
    <row r="687" spans="7:10" x14ac:dyDescent="0.35">
      <c r="G687" s="60">
        <v>21885</v>
      </c>
      <c r="H687" s="45">
        <v>2.9617580000000002E-11</v>
      </c>
      <c r="I687" s="45">
        <v>2.883</v>
      </c>
      <c r="J687">
        <v>101.621</v>
      </c>
    </row>
    <row r="688" spans="7:10" x14ac:dyDescent="0.35">
      <c r="G688" s="60">
        <v>21855</v>
      </c>
      <c r="H688" s="45">
        <v>2.8787509999999999E-11</v>
      </c>
      <c r="I688" s="45">
        <v>2.093</v>
      </c>
      <c r="J688">
        <v>112.361</v>
      </c>
    </row>
    <row r="689" spans="7:10" x14ac:dyDescent="0.35">
      <c r="G689" s="60">
        <v>21824</v>
      </c>
      <c r="H689" s="45">
        <v>2.8197320000000001E-11</v>
      </c>
      <c r="I689" s="45">
        <v>0.61799999999999999</v>
      </c>
      <c r="J689">
        <v>118.577</v>
      </c>
    </row>
    <row r="690" spans="7:10" x14ac:dyDescent="0.35">
      <c r="G690" s="60">
        <v>21794</v>
      </c>
      <c r="H690" s="45">
        <v>2.8024149999999999E-11</v>
      </c>
      <c r="I690" s="45">
        <v>1.7729999999999999</v>
      </c>
      <c r="J690">
        <v>123.691</v>
      </c>
    </row>
    <row r="691" spans="7:10" x14ac:dyDescent="0.35">
      <c r="G691" s="60">
        <v>21763</v>
      </c>
      <c r="H691" s="45">
        <v>2.7536029999999999E-11</v>
      </c>
      <c r="I691" s="45">
        <v>3.78</v>
      </c>
      <c r="J691">
        <v>123.998</v>
      </c>
    </row>
    <row r="692" spans="7:10" x14ac:dyDescent="0.35">
      <c r="G692" s="60">
        <v>21732</v>
      </c>
      <c r="H692" s="45">
        <v>2.6533069999999999E-11</v>
      </c>
      <c r="I692" s="45">
        <v>3.0579999999999998</v>
      </c>
      <c r="J692">
        <v>125.86499999999999</v>
      </c>
    </row>
    <row r="693" spans="7:10" x14ac:dyDescent="0.35">
      <c r="G693" s="60">
        <v>21702</v>
      </c>
      <c r="H693" s="45">
        <v>2.5745679999999999E-11</v>
      </c>
      <c r="I693" s="45">
        <v>6.319</v>
      </c>
      <c r="J693">
        <v>127.11199999999999</v>
      </c>
    </row>
    <row r="694" spans="7:10" x14ac:dyDescent="0.35">
      <c r="G694" s="60">
        <v>21671</v>
      </c>
      <c r="H694" s="45">
        <v>2.4215439999999999E-11</v>
      </c>
      <c r="I694" s="45">
        <v>10.432</v>
      </c>
      <c r="J694">
        <v>123.03700000000001</v>
      </c>
    </row>
    <row r="695" spans="7:10" x14ac:dyDescent="0.35">
      <c r="G695" s="60">
        <v>21641</v>
      </c>
      <c r="H695" s="45">
        <v>2.192792E-11</v>
      </c>
      <c r="I695" s="45">
        <v>8.2680000000000007</v>
      </c>
      <c r="J695">
        <v>115.004</v>
      </c>
    </row>
    <row r="696" spans="7:10" x14ac:dyDescent="0.35">
      <c r="G696" s="60">
        <v>21610</v>
      </c>
      <c r="H696" s="45">
        <v>2.025335E-11</v>
      </c>
      <c r="I696" s="45">
        <v>7.3369999999999997</v>
      </c>
      <c r="J696">
        <v>107.16200000000001</v>
      </c>
    </row>
    <row r="697" spans="7:10" x14ac:dyDescent="0.35">
      <c r="G697" s="60">
        <v>21582</v>
      </c>
      <c r="H697" s="45">
        <v>1.886885E-11</v>
      </c>
      <c r="I697" s="45">
        <v>9.0790000000000006</v>
      </c>
      <c r="J697">
        <v>96.188999999999993</v>
      </c>
    </row>
    <row r="698" spans="7:10" x14ac:dyDescent="0.35">
      <c r="G698" s="60">
        <v>21551</v>
      </c>
      <c r="H698" s="45">
        <v>1.7298320000000001E-11</v>
      </c>
      <c r="I698" s="45">
        <v>17.757999999999999</v>
      </c>
      <c r="J698">
        <v>82.349000000000004</v>
      </c>
    </row>
    <row r="699" spans="7:10" x14ac:dyDescent="0.35">
      <c r="G699" s="60">
        <v>21520</v>
      </c>
      <c r="H699" s="45">
        <v>1.468977E-11</v>
      </c>
      <c r="I699" s="45">
        <v>8.3640000000000008</v>
      </c>
      <c r="J699">
        <v>50.749000000000002</v>
      </c>
    </row>
    <row r="700" spans="7:10" x14ac:dyDescent="0.35">
      <c r="G700" s="60">
        <v>21490</v>
      </c>
      <c r="H700" s="45">
        <v>1.35559E-11</v>
      </c>
      <c r="I700" s="45">
        <v>5.0810000000000004</v>
      </c>
      <c r="J700">
        <v>39.176000000000002</v>
      </c>
    </row>
    <row r="701" spans="7:10" x14ac:dyDescent="0.35">
      <c r="G701" s="60">
        <v>21459</v>
      </c>
      <c r="H701" s="45">
        <v>1.290041E-11</v>
      </c>
      <c r="I701" s="45">
        <v>2.972</v>
      </c>
      <c r="J701">
        <v>35.777999999999999</v>
      </c>
    </row>
    <row r="702" spans="7:10" x14ac:dyDescent="0.35">
      <c r="G702" s="60">
        <v>21429</v>
      </c>
      <c r="H702" s="45">
        <v>1.2528060000000001E-11</v>
      </c>
      <c r="I702" s="45">
        <v>1.9119999999999999</v>
      </c>
      <c r="J702">
        <v>33.253</v>
      </c>
    </row>
    <row r="703" spans="7:10" x14ac:dyDescent="0.35">
      <c r="G703" s="60">
        <v>21398</v>
      </c>
      <c r="H703" s="45">
        <v>1.2292970000000001E-11</v>
      </c>
      <c r="I703" s="45">
        <v>4.6449999999999996</v>
      </c>
      <c r="J703">
        <v>30.463999999999999</v>
      </c>
    </row>
    <row r="704" spans="7:10" x14ac:dyDescent="0.35">
      <c r="G704" s="60">
        <v>21367</v>
      </c>
      <c r="H704" s="45">
        <v>1.174732E-11</v>
      </c>
      <c r="I704" s="45">
        <v>3.6280000000000001</v>
      </c>
      <c r="J704">
        <v>31.373000000000001</v>
      </c>
    </row>
    <row r="705" spans="7:10" x14ac:dyDescent="0.35">
      <c r="G705" s="60">
        <v>21337</v>
      </c>
      <c r="H705" s="45">
        <v>1.133609E-11</v>
      </c>
      <c r="I705" s="45">
        <v>4.4109999999999996</v>
      </c>
      <c r="J705">
        <v>29.106999999999999</v>
      </c>
    </row>
    <row r="706" spans="7:10" x14ac:dyDescent="0.35">
      <c r="G706" s="60">
        <v>21306</v>
      </c>
      <c r="H706" s="45">
        <v>1.0857160000000001E-11</v>
      </c>
      <c r="I706" s="45">
        <v>6.4550000000000001</v>
      </c>
      <c r="J706">
        <v>28.402999999999999</v>
      </c>
    </row>
    <row r="707" spans="7:10" x14ac:dyDescent="0.35">
      <c r="G707" s="60">
        <v>21276</v>
      </c>
      <c r="H707" s="45">
        <v>1.019884E-11</v>
      </c>
      <c r="I707" s="45">
        <v>4.319</v>
      </c>
      <c r="J707">
        <v>23.995999999999999</v>
      </c>
    </row>
    <row r="708" spans="7:10" x14ac:dyDescent="0.35">
      <c r="G708" s="60">
        <v>21245</v>
      </c>
      <c r="H708" s="45">
        <v>9.77659E-12</v>
      </c>
      <c r="I708" s="45">
        <v>1.6519999999999999</v>
      </c>
      <c r="J708">
        <v>22.044</v>
      </c>
    </row>
    <row r="709" spans="7:10" x14ac:dyDescent="0.35">
      <c r="G709" s="60">
        <v>21217</v>
      </c>
      <c r="H709" s="45">
        <v>9.6177000000000001E-12</v>
      </c>
      <c r="I709" s="45">
        <v>1.3839999999999999</v>
      </c>
      <c r="J709">
        <v>24.437000000000001</v>
      </c>
    </row>
    <row r="710" spans="7:10" x14ac:dyDescent="0.35">
      <c r="G710" s="60">
        <v>21186</v>
      </c>
      <c r="H710" s="45">
        <v>9.4863699999999993E-12</v>
      </c>
      <c r="I710" s="45">
        <v>-2.649</v>
      </c>
      <c r="J710">
        <v>23.673999999999999</v>
      </c>
    </row>
    <row r="711" spans="7:10" x14ac:dyDescent="0.35">
      <c r="G711" s="60">
        <v>21155</v>
      </c>
      <c r="H711" s="45">
        <v>9.7444999999999999E-12</v>
      </c>
      <c r="I711" s="45">
        <v>4.4999999999999998E-2</v>
      </c>
      <c r="J711">
        <v>25.632000000000001</v>
      </c>
    </row>
    <row r="712" spans="7:10" x14ac:dyDescent="0.35">
      <c r="G712" s="60">
        <v>21125</v>
      </c>
      <c r="H712" s="45">
        <v>9.7401199999999999E-12</v>
      </c>
      <c r="I712" s="45">
        <v>2.516</v>
      </c>
      <c r="J712">
        <v>31.047000000000001</v>
      </c>
    </row>
    <row r="713" spans="7:10" x14ac:dyDescent="0.35">
      <c r="G713" s="60">
        <v>21094</v>
      </c>
      <c r="H713" s="45">
        <v>9.5010799999999993E-12</v>
      </c>
      <c r="I713" s="45">
        <v>1.0569999999999999</v>
      </c>
      <c r="J713">
        <v>29.809000000000001</v>
      </c>
    </row>
    <row r="714" spans="7:10" x14ac:dyDescent="0.35">
      <c r="G714" s="60">
        <v>21064</v>
      </c>
      <c r="H714" s="45">
        <v>9.4017000000000002E-12</v>
      </c>
      <c r="I714" s="45">
        <v>-0.221</v>
      </c>
      <c r="J714">
        <v>30.088999999999999</v>
      </c>
    </row>
    <row r="715" spans="7:10" x14ac:dyDescent="0.35">
      <c r="G715" s="60">
        <v>21033</v>
      </c>
      <c r="H715" s="45">
        <v>9.4224800000000001E-12</v>
      </c>
      <c r="I715" s="45">
        <v>5.3730000000000002</v>
      </c>
      <c r="J715">
        <v>31.1</v>
      </c>
    </row>
    <row r="716" spans="7:10" x14ac:dyDescent="0.35">
      <c r="G716" s="60">
        <v>21002</v>
      </c>
      <c r="H716" s="45">
        <v>8.9419900000000004E-12</v>
      </c>
      <c r="I716" s="45">
        <v>1.84</v>
      </c>
      <c r="J716">
        <v>23.82</v>
      </c>
    </row>
    <row r="717" spans="7:10" x14ac:dyDescent="0.35">
      <c r="G717" s="60">
        <v>20972</v>
      </c>
      <c r="H717" s="45">
        <v>8.7804100000000001E-12</v>
      </c>
      <c r="I717" s="45">
        <v>3.8420000000000001</v>
      </c>
      <c r="J717">
        <v>20.954999999999998</v>
      </c>
    </row>
    <row r="718" spans="7:10" x14ac:dyDescent="0.35">
      <c r="G718" s="60">
        <v>20941</v>
      </c>
      <c r="H718" s="45">
        <v>8.45556E-12</v>
      </c>
      <c r="I718" s="45">
        <v>2.8010000000000002</v>
      </c>
      <c r="J718">
        <v>20.997</v>
      </c>
    </row>
    <row r="719" spans="7:10" x14ac:dyDescent="0.35">
      <c r="G719" s="60">
        <v>20911</v>
      </c>
      <c r="H719" s="45">
        <v>8.2251399999999994E-12</v>
      </c>
      <c r="I719" s="45">
        <v>2.677</v>
      </c>
      <c r="J719">
        <v>22.213999999999999</v>
      </c>
    </row>
    <row r="720" spans="7:10" x14ac:dyDescent="0.35">
      <c r="G720" s="60">
        <v>20880</v>
      </c>
      <c r="H720" s="45">
        <v>8.0107000000000002E-12</v>
      </c>
      <c r="I720" s="45">
        <v>3.645</v>
      </c>
      <c r="J720">
        <v>23.221</v>
      </c>
    </row>
    <row r="721" spans="7:10" x14ac:dyDescent="0.35">
      <c r="G721" s="60">
        <v>20852</v>
      </c>
      <c r="H721" s="45">
        <v>7.7289599999999994E-12</v>
      </c>
      <c r="I721" s="45">
        <v>0.76300000000000001</v>
      </c>
      <c r="J721">
        <v>18.704000000000001</v>
      </c>
    </row>
    <row r="722" spans="7:10" x14ac:dyDescent="0.35">
      <c r="G722" s="60">
        <v>20821</v>
      </c>
      <c r="H722" s="45">
        <v>7.6704399999999998E-12</v>
      </c>
      <c r="I722" s="45">
        <v>-1.1080000000000001</v>
      </c>
      <c r="J722">
        <v>16.901</v>
      </c>
    </row>
    <row r="723" spans="7:10" x14ac:dyDescent="0.35">
      <c r="G723" s="60">
        <v>20790</v>
      </c>
      <c r="H723" s="45">
        <v>7.7563899999999994E-12</v>
      </c>
      <c r="I723" s="45">
        <v>4.3570000000000002</v>
      </c>
      <c r="J723">
        <v>16.672999999999998</v>
      </c>
    </row>
    <row r="724" spans="7:10" x14ac:dyDescent="0.35">
      <c r="G724" s="60">
        <v>20760</v>
      </c>
      <c r="H724" s="45">
        <v>7.4325300000000004E-12</v>
      </c>
      <c r="I724" s="45">
        <v>1.5469999999999999</v>
      </c>
      <c r="J724">
        <v>18.202999999999999</v>
      </c>
    </row>
    <row r="725" spans="7:10" x14ac:dyDescent="0.35">
      <c r="G725" s="60">
        <v>20729</v>
      </c>
      <c r="H725" s="45">
        <v>7.3193000000000001E-12</v>
      </c>
      <c r="I725" s="45">
        <v>1.2749999999999999</v>
      </c>
      <c r="J725">
        <v>16.454999999999998</v>
      </c>
    </row>
    <row r="726" spans="7:10" x14ac:dyDescent="0.35">
      <c r="G726" s="60">
        <v>20699</v>
      </c>
      <c r="H726" s="45">
        <v>7.2271299999999997E-12</v>
      </c>
      <c r="I726" s="45">
        <v>0.55500000000000005</v>
      </c>
      <c r="J726">
        <v>14.89</v>
      </c>
    </row>
    <row r="727" spans="7:10" x14ac:dyDescent="0.35">
      <c r="G727" s="60">
        <v>20668</v>
      </c>
      <c r="H727" s="45">
        <v>7.1872599999999998E-12</v>
      </c>
      <c r="I727" s="45">
        <v>-0.47799999999999998</v>
      </c>
      <c r="J727">
        <v>15.037000000000001</v>
      </c>
    </row>
    <row r="728" spans="7:10" x14ac:dyDescent="0.35">
      <c r="G728" s="60">
        <v>20637</v>
      </c>
      <c r="H728" s="45">
        <v>7.2217600000000001E-12</v>
      </c>
      <c r="I728" s="45">
        <v>-0.51600000000000001</v>
      </c>
      <c r="J728">
        <v>15.983000000000001</v>
      </c>
    </row>
    <row r="729" spans="7:10" x14ac:dyDescent="0.35">
      <c r="G729" s="60">
        <v>20607</v>
      </c>
      <c r="H729" s="45">
        <v>7.2592199999999998E-12</v>
      </c>
      <c r="I729" s="45">
        <v>3.8780000000000001</v>
      </c>
      <c r="J729">
        <v>17.097999999999999</v>
      </c>
    </row>
    <row r="730" spans="7:10" x14ac:dyDescent="0.35">
      <c r="G730" s="60">
        <v>20576</v>
      </c>
      <c r="H730" s="45">
        <v>6.98823E-12</v>
      </c>
      <c r="I730" s="45">
        <v>3.835</v>
      </c>
      <c r="J730">
        <v>13.393000000000001</v>
      </c>
    </row>
    <row r="731" spans="7:10" x14ac:dyDescent="0.35">
      <c r="G731" s="60">
        <v>20546</v>
      </c>
      <c r="H731" s="45">
        <v>6.7301000000000002E-12</v>
      </c>
      <c r="I731" s="45">
        <v>3.5230000000000001</v>
      </c>
      <c r="J731">
        <v>9.35</v>
      </c>
    </row>
    <row r="732" spans="7:10" x14ac:dyDescent="0.35">
      <c r="G732" s="60">
        <v>20515</v>
      </c>
      <c r="H732" s="45">
        <v>6.5010900000000001E-12</v>
      </c>
      <c r="I732" s="45">
        <v>-0.154</v>
      </c>
      <c r="J732">
        <v>7.1509999999999998</v>
      </c>
    </row>
    <row r="733" spans="7:10" x14ac:dyDescent="0.35">
      <c r="G733" s="60">
        <v>20486</v>
      </c>
      <c r="H733" s="45">
        <v>6.5111299999999999E-12</v>
      </c>
      <c r="I733" s="45">
        <v>-0.76700000000000002</v>
      </c>
      <c r="J733">
        <v>7.4660000000000002</v>
      </c>
    </row>
    <row r="734" spans="7:10" x14ac:dyDescent="0.35">
      <c r="G734" s="60">
        <v>20455</v>
      </c>
      <c r="H734" s="45">
        <v>6.5614499999999997E-12</v>
      </c>
      <c r="I734" s="45">
        <v>-1.3009999999999999</v>
      </c>
      <c r="J734">
        <v>8.4440000000000008</v>
      </c>
    </row>
    <row r="735" spans="7:10" x14ac:dyDescent="0.35">
      <c r="G735" s="60">
        <v>20424</v>
      </c>
      <c r="H735" s="45">
        <v>6.6479700000000004E-12</v>
      </c>
      <c r="I735" s="45">
        <v>5.726</v>
      </c>
      <c r="J735">
        <v>7.4729999999999999</v>
      </c>
    </row>
    <row r="736" spans="7:10" x14ac:dyDescent="0.35">
      <c r="G736" s="60">
        <v>20394</v>
      </c>
      <c r="H736" s="45">
        <v>6.2879199999999997E-12</v>
      </c>
      <c r="I736" s="45">
        <v>4.4999999999999998E-2</v>
      </c>
      <c r="J736">
        <v>6.13</v>
      </c>
    </row>
    <row r="737" spans="7:10" x14ac:dyDescent="0.35">
      <c r="G737" s="60">
        <v>20363</v>
      </c>
      <c r="H737" s="45">
        <v>6.2850900000000002E-12</v>
      </c>
      <c r="I737" s="45">
        <v>-8.5000000000000006E-2</v>
      </c>
      <c r="J737">
        <v>7.1689999999999996</v>
      </c>
    </row>
    <row r="738" spans="7:10" x14ac:dyDescent="0.35">
      <c r="G738" s="60">
        <v>20333</v>
      </c>
      <c r="H738" s="45">
        <v>6.2904599999999998E-12</v>
      </c>
      <c r="I738" s="45">
        <v>0.68300000000000005</v>
      </c>
      <c r="J738">
        <v>10.365</v>
      </c>
    </row>
    <row r="739" spans="7:10" x14ac:dyDescent="0.35">
      <c r="G739" s="60">
        <v>20302</v>
      </c>
      <c r="H739" s="45">
        <v>6.2477699999999997E-12</v>
      </c>
      <c r="I739" s="45">
        <v>0.34100000000000003</v>
      </c>
      <c r="J739">
        <v>12.281000000000001</v>
      </c>
    </row>
    <row r="740" spans="7:10" x14ac:dyDescent="0.35">
      <c r="G740" s="60">
        <v>20271</v>
      </c>
      <c r="H740" s="45">
        <v>6.2265699999999998E-12</v>
      </c>
      <c r="I740" s="45">
        <v>0.44</v>
      </c>
      <c r="J740">
        <v>12.69</v>
      </c>
    </row>
    <row r="741" spans="7:10" x14ac:dyDescent="0.35">
      <c r="G741" s="60">
        <v>20241</v>
      </c>
      <c r="H741" s="45">
        <v>6.1992899999999999E-12</v>
      </c>
      <c r="I741" s="45">
        <v>0.59199999999999997</v>
      </c>
      <c r="J741">
        <v>14.696</v>
      </c>
    </row>
    <row r="742" spans="7:10" x14ac:dyDescent="0.35">
      <c r="G742" s="60">
        <v>20210</v>
      </c>
      <c r="H742" s="45">
        <v>6.1628099999999997E-12</v>
      </c>
      <c r="I742" s="45">
        <v>0.13300000000000001</v>
      </c>
      <c r="J742">
        <v>15.817</v>
      </c>
    </row>
    <row r="743" spans="7:10" x14ac:dyDescent="0.35">
      <c r="G743" s="60">
        <v>20180</v>
      </c>
      <c r="H743" s="45">
        <v>6.1546199999999999E-12</v>
      </c>
      <c r="I743" s="45">
        <v>1.44</v>
      </c>
      <c r="J743">
        <v>15.446</v>
      </c>
    </row>
    <row r="744" spans="7:10" x14ac:dyDescent="0.35">
      <c r="G744" s="60">
        <v>20149</v>
      </c>
      <c r="H744" s="45">
        <v>6.0672499999999996E-12</v>
      </c>
      <c r="I744" s="45">
        <v>0.14000000000000001</v>
      </c>
      <c r="J744">
        <v>16.157</v>
      </c>
    </row>
    <row r="745" spans="7:10" x14ac:dyDescent="0.35">
      <c r="G745" s="60">
        <v>20121</v>
      </c>
      <c r="H745" s="45">
        <v>6.0587699999999996E-12</v>
      </c>
      <c r="I745" s="45">
        <v>0.13600000000000001</v>
      </c>
      <c r="J745">
        <v>16.177</v>
      </c>
    </row>
    <row r="746" spans="7:10" x14ac:dyDescent="0.35">
      <c r="G746" s="60">
        <v>20090</v>
      </c>
      <c r="H746" s="45">
        <v>6.0505699999999997E-12</v>
      </c>
      <c r="I746" s="45">
        <v>-2.1850000000000001</v>
      </c>
      <c r="J746">
        <v>15.756</v>
      </c>
    </row>
    <row r="747" spans="7:10" x14ac:dyDescent="0.35">
      <c r="G747" s="60">
        <v>20059</v>
      </c>
      <c r="H747" s="45">
        <v>6.1857100000000003E-12</v>
      </c>
      <c r="I747" s="45">
        <v>4.4039999999999999</v>
      </c>
      <c r="J747">
        <v>16.010000000000002</v>
      </c>
    </row>
    <row r="748" spans="7:10" x14ac:dyDescent="0.35">
      <c r="G748" s="60">
        <v>20029</v>
      </c>
      <c r="H748" s="45">
        <v>5.9247600000000003E-12</v>
      </c>
      <c r="I748" s="45">
        <v>1.024</v>
      </c>
      <c r="J748">
        <v>12.286</v>
      </c>
    </row>
    <row r="749" spans="7:10" x14ac:dyDescent="0.35">
      <c r="G749" s="60">
        <v>19998</v>
      </c>
      <c r="H749" s="45">
        <v>5.86468E-12</v>
      </c>
      <c r="I749" s="45">
        <v>2.8940000000000001</v>
      </c>
      <c r="J749">
        <v>11.942</v>
      </c>
    </row>
    <row r="750" spans="7:10" x14ac:dyDescent="0.35">
      <c r="G750" s="60">
        <v>19968</v>
      </c>
      <c r="H750" s="45">
        <v>5.6997100000000002E-12</v>
      </c>
      <c r="I750" s="45">
        <v>2.431</v>
      </c>
      <c r="J750">
        <v>8.3260000000000005</v>
      </c>
    </row>
    <row r="751" spans="7:10" x14ac:dyDescent="0.35">
      <c r="G751" s="60">
        <v>19937</v>
      </c>
      <c r="H751" s="45">
        <v>5.5644300000000004E-12</v>
      </c>
      <c r="I751" s="45">
        <v>0.70599999999999996</v>
      </c>
      <c r="J751">
        <v>5.0270000000000001</v>
      </c>
    </row>
    <row r="752" spans="7:10" x14ac:dyDescent="0.35">
      <c r="G752" s="60">
        <v>19906</v>
      </c>
      <c r="H752" s="45">
        <v>5.52541E-12</v>
      </c>
      <c r="I752" s="45">
        <v>2.2280000000000002</v>
      </c>
      <c r="J752">
        <v>4.3769999999999998</v>
      </c>
    </row>
    <row r="753" spans="7:10" x14ac:dyDescent="0.35">
      <c r="G753" s="60">
        <v>19876</v>
      </c>
      <c r="H753" s="45">
        <v>5.4049700000000001E-12</v>
      </c>
      <c r="I753" s="45">
        <v>1.575</v>
      </c>
      <c r="J753">
        <v>2.9009999999999998</v>
      </c>
    </row>
    <row r="754" spans="7:10" x14ac:dyDescent="0.35">
      <c r="G754" s="60">
        <v>19845</v>
      </c>
      <c r="H754" s="45">
        <v>5.3211499999999998E-12</v>
      </c>
      <c r="I754" s="45">
        <v>-0.188</v>
      </c>
      <c r="J754">
        <v>1.131</v>
      </c>
    </row>
    <row r="755" spans="7:10" x14ac:dyDescent="0.35">
      <c r="G755" s="60">
        <v>19815</v>
      </c>
      <c r="H755" s="45">
        <v>5.3311800000000003E-12</v>
      </c>
      <c r="I755" s="45">
        <v>2.0649999999999999</v>
      </c>
      <c r="J755">
        <v>-0.32200000000000001</v>
      </c>
    </row>
    <row r="756" spans="7:10" x14ac:dyDescent="0.35">
      <c r="G756" s="60">
        <v>19784</v>
      </c>
      <c r="H756" s="45">
        <v>5.2233199999999996E-12</v>
      </c>
      <c r="I756" s="45">
        <v>0.157</v>
      </c>
      <c r="J756">
        <v>-6.4370000000000003</v>
      </c>
    </row>
    <row r="757" spans="7:10" x14ac:dyDescent="0.35">
      <c r="G757" s="60">
        <v>19756</v>
      </c>
      <c r="H757" s="45">
        <v>5.2151199999999997E-12</v>
      </c>
      <c r="I757" s="45">
        <v>-0.22700000000000001</v>
      </c>
      <c r="J757">
        <v>-7.024</v>
      </c>
    </row>
    <row r="758" spans="7:10" x14ac:dyDescent="0.35">
      <c r="G758" s="60">
        <v>19725</v>
      </c>
      <c r="H758" s="45">
        <v>5.2270000000000002E-12</v>
      </c>
      <c r="I758" s="45">
        <v>-1.97</v>
      </c>
      <c r="J758">
        <v>-1.4</v>
      </c>
    </row>
    <row r="759" spans="7:10" x14ac:dyDescent="0.35">
      <c r="G759" s="60">
        <v>19694</v>
      </c>
      <c r="H759" s="45">
        <v>5.3320299999999998E-12</v>
      </c>
      <c r="I759" s="45">
        <v>1.0529999999999999</v>
      </c>
      <c r="J759">
        <v>-0.71099999999999997</v>
      </c>
    </row>
    <row r="760" spans="7:10" x14ac:dyDescent="0.35">
      <c r="G760" s="60">
        <v>19664</v>
      </c>
      <c r="H760" s="45">
        <v>5.2764699999999996E-12</v>
      </c>
      <c r="I760" s="45">
        <v>0.71499999999999997</v>
      </c>
      <c r="J760">
        <v>-1.3919999999999999</v>
      </c>
    </row>
    <row r="761" spans="7:10" x14ac:dyDescent="0.35">
      <c r="G761" s="60">
        <v>19633</v>
      </c>
      <c r="H761" s="45">
        <v>5.2390099999999999E-12</v>
      </c>
      <c r="I761" s="45">
        <v>-0.43</v>
      </c>
      <c r="J761">
        <v>-1.843</v>
      </c>
    </row>
    <row r="762" spans="7:10" x14ac:dyDescent="0.35">
      <c r="G762" s="60">
        <v>19603</v>
      </c>
      <c r="H762" s="45">
        <v>5.2616299999999997E-12</v>
      </c>
      <c r="I762" s="45">
        <v>-0.68799999999999994</v>
      </c>
      <c r="J762">
        <v>-0.41699999999999998</v>
      </c>
    </row>
    <row r="763" spans="7:10" x14ac:dyDescent="0.35">
      <c r="G763" s="60">
        <v>19572</v>
      </c>
      <c r="H763" s="45">
        <v>5.2980999999999998E-12</v>
      </c>
      <c r="I763" s="45">
        <v>8.3000000000000004E-2</v>
      </c>
      <c r="J763">
        <v>3.6419999999999999</v>
      </c>
    </row>
    <row r="764" spans="7:10" x14ac:dyDescent="0.35">
      <c r="G764" s="60">
        <v>19541</v>
      </c>
      <c r="H764" s="45">
        <v>5.2937199999999998E-12</v>
      </c>
      <c r="I764" s="45">
        <v>0.78300000000000003</v>
      </c>
      <c r="J764">
        <v>3.1309999999999998</v>
      </c>
    </row>
    <row r="765" spans="7:10" x14ac:dyDescent="0.35">
      <c r="G765" s="60">
        <v>19511</v>
      </c>
      <c r="H765" s="45">
        <v>5.2525800000000002E-12</v>
      </c>
      <c r="I765" s="45">
        <v>-0.17199999999999999</v>
      </c>
      <c r="J765">
        <v>-1.857</v>
      </c>
    </row>
    <row r="766" spans="7:10" x14ac:dyDescent="0.35">
      <c r="G766" s="60">
        <v>19480</v>
      </c>
      <c r="H766" s="45">
        <v>5.2616299999999997E-12</v>
      </c>
      <c r="I766" s="45">
        <v>-1.623</v>
      </c>
      <c r="J766">
        <v>0.34799999999999998</v>
      </c>
    </row>
    <row r="767" spans="7:10" x14ac:dyDescent="0.35">
      <c r="G767" s="60">
        <v>19450</v>
      </c>
      <c r="H767" s="45">
        <v>5.3484299999999997E-12</v>
      </c>
      <c r="I767" s="45">
        <v>-4.1959999999999997</v>
      </c>
      <c r="J767">
        <v>3.6059999999999999</v>
      </c>
    </row>
    <row r="768" spans="7:10" x14ac:dyDescent="0.35">
      <c r="G768" s="60">
        <v>19419</v>
      </c>
      <c r="H768" s="45">
        <v>5.58266E-12</v>
      </c>
      <c r="I768" s="45">
        <v>-0.47099999999999997</v>
      </c>
      <c r="J768">
        <v>14.903</v>
      </c>
    </row>
    <row r="769" spans="7:10" x14ac:dyDescent="0.35">
      <c r="G769" s="60">
        <v>19391</v>
      </c>
      <c r="H769" s="45">
        <v>5.6090999999999996E-12</v>
      </c>
      <c r="I769" s="45">
        <v>5.8079999999999998</v>
      </c>
      <c r="J769">
        <v>18.817</v>
      </c>
    </row>
    <row r="770" spans="7:10" x14ac:dyDescent="0.35">
      <c r="G770" s="60">
        <v>19360</v>
      </c>
      <c r="H770" s="45">
        <v>5.3012100000000002E-12</v>
      </c>
      <c r="I770" s="45">
        <v>-1.2849999999999999</v>
      </c>
      <c r="J770">
        <v>13.122</v>
      </c>
    </row>
    <row r="771" spans="7:10" x14ac:dyDescent="0.35">
      <c r="G771" s="60">
        <v>19329</v>
      </c>
      <c r="H771" s="45">
        <v>5.3701999999999999E-12</v>
      </c>
      <c r="I771" s="45">
        <v>0.35899999999999999</v>
      </c>
      <c r="J771">
        <v>19.068999999999999</v>
      </c>
    </row>
    <row r="772" spans="7:10" x14ac:dyDescent="0.35">
      <c r="G772" s="60">
        <v>19299</v>
      </c>
      <c r="H772" s="45">
        <v>5.3509699999999998E-12</v>
      </c>
      <c r="I772" s="45">
        <v>0.254</v>
      </c>
      <c r="J772">
        <v>28.945</v>
      </c>
    </row>
    <row r="773" spans="7:10" x14ac:dyDescent="0.35">
      <c r="G773" s="60">
        <v>19268</v>
      </c>
      <c r="H773" s="45">
        <v>5.3374000000000003E-12</v>
      </c>
      <c r="I773" s="45">
        <v>1.0169999999999999</v>
      </c>
      <c r="J773">
        <v>29.04</v>
      </c>
    </row>
    <row r="774" spans="7:10" x14ac:dyDescent="0.35">
      <c r="G774" s="60">
        <v>19238</v>
      </c>
      <c r="H774" s="45">
        <v>5.28368E-12</v>
      </c>
      <c r="I774" s="45">
        <v>3.36</v>
      </c>
      <c r="J774">
        <v>31.632000000000001</v>
      </c>
    </row>
    <row r="775" spans="7:10" x14ac:dyDescent="0.35">
      <c r="G775" s="60">
        <v>19207</v>
      </c>
      <c r="H775" s="45">
        <v>5.11193E-12</v>
      </c>
      <c r="I775" s="45">
        <v>-0.41</v>
      </c>
      <c r="J775">
        <v>24.933</v>
      </c>
    </row>
    <row r="776" spans="7:10" x14ac:dyDescent="0.35">
      <c r="G776" s="60">
        <v>19176</v>
      </c>
      <c r="H776" s="45">
        <v>5.1329899999999999E-12</v>
      </c>
      <c r="I776" s="45">
        <v>-4.0910000000000002</v>
      </c>
      <c r="J776">
        <v>37.069000000000003</v>
      </c>
    </row>
    <row r="777" spans="7:10" x14ac:dyDescent="0.35">
      <c r="G777" s="60">
        <v>19146</v>
      </c>
      <c r="H777" s="45">
        <v>5.3519600000000001E-12</v>
      </c>
      <c r="I777" s="45">
        <v>2.0710000000000002</v>
      </c>
      <c r="J777">
        <v>44.003999999999998</v>
      </c>
    </row>
    <row r="778" spans="7:10" x14ac:dyDescent="0.35">
      <c r="G778" s="60">
        <v>19115</v>
      </c>
      <c r="H778" s="45">
        <v>5.2434000000000001E-12</v>
      </c>
      <c r="I778" s="45">
        <v>1.5720000000000001</v>
      </c>
      <c r="J778">
        <v>45.768000000000001</v>
      </c>
    </row>
    <row r="779" spans="7:10" x14ac:dyDescent="0.35">
      <c r="G779" s="60">
        <v>19085</v>
      </c>
      <c r="H779" s="45">
        <v>5.1622499999999997E-12</v>
      </c>
      <c r="I779" s="45">
        <v>6.25</v>
      </c>
      <c r="J779">
        <v>54.215000000000003</v>
      </c>
    </row>
    <row r="780" spans="7:10" x14ac:dyDescent="0.35">
      <c r="G780" s="60">
        <v>19054</v>
      </c>
      <c r="H780" s="45">
        <v>4.8586099999999996E-12</v>
      </c>
      <c r="I780" s="45">
        <v>2.92</v>
      </c>
      <c r="J780">
        <v>58.256</v>
      </c>
    </row>
    <row r="781" spans="7:10" x14ac:dyDescent="0.35">
      <c r="G781" s="60">
        <v>19025</v>
      </c>
      <c r="H781" s="45">
        <v>4.7207799999999996E-12</v>
      </c>
      <c r="I781" s="45">
        <v>0.73599999999999999</v>
      </c>
      <c r="J781">
        <v>54.228000000000002</v>
      </c>
    </row>
    <row r="782" spans="7:10" x14ac:dyDescent="0.35">
      <c r="G782" s="60">
        <v>18994</v>
      </c>
      <c r="H782" s="45">
        <v>4.6862900000000002E-12</v>
      </c>
      <c r="I782" s="45">
        <v>3.9049999999999998</v>
      </c>
      <c r="J782">
        <v>57.613999999999997</v>
      </c>
    </row>
    <row r="783" spans="7:10" x14ac:dyDescent="0.35">
      <c r="G783" s="60">
        <v>18963</v>
      </c>
      <c r="H783" s="45">
        <v>4.5101500000000001E-12</v>
      </c>
      <c r="I783" s="45">
        <v>8.6829999999999998</v>
      </c>
      <c r="J783">
        <v>50.212000000000003</v>
      </c>
    </row>
    <row r="784" spans="7:10" x14ac:dyDescent="0.35">
      <c r="G784" s="60">
        <v>18933</v>
      </c>
      <c r="H784" s="45">
        <v>4.1498200000000002E-12</v>
      </c>
      <c r="I784" s="45">
        <v>0.32800000000000001</v>
      </c>
      <c r="J784">
        <v>40.911000000000001</v>
      </c>
    </row>
    <row r="785" spans="7:10" x14ac:dyDescent="0.35">
      <c r="G785" s="60">
        <v>18902</v>
      </c>
      <c r="H785" s="45">
        <v>4.1362499999999999E-12</v>
      </c>
      <c r="I785" s="45">
        <v>3.0459999999999998</v>
      </c>
      <c r="J785">
        <v>40.140999999999998</v>
      </c>
    </row>
    <row r="786" spans="7:10" x14ac:dyDescent="0.35">
      <c r="G786" s="60">
        <v>18872</v>
      </c>
      <c r="H786" s="45">
        <v>4.0139700000000001E-12</v>
      </c>
      <c r="I786" s="45">
        <v>-1.9</v>
      </c>
      <c r="J786">
        <v>41.155999999999999</v>
      </c>
    </row>
    <row r="787" spans="7:10" x14ac:dyDescent="0.35">
      <c r="G787" s="60">
        <v>18841</v>
      </c>
      <c r="H787" s="45">
        <v>4.0917199999999999E-12</v>
      </c>
      <c r="I787" s="45">
        <v>9.2639999999999993</v>
      </c>
      <c r="J787">
        <v>49.594000000000001</v>
      </c>
    </row>
    <row r="788" spans="7:10" x14ac:dyDescent="0.35">
      <c r="G788" s="60">
        <v>18810</v>
      </c>
      <c r="H788" s="45">
        <v>3.7448200000000002E-12</v>
      </c>
      <c r="I788" s="45">
        <v>0.76100000000000001</v>
      </c>
      <c r="J788">
        <v>37.180999999999997</v>
      </c>
    </row>
    <row r="789" spans="7:10" x14ac:dyDescent="0.35">
      <c r="G789" s="60">
        <v>18780</v>
      </c>
      <c r="H789" s="45">
        <v>3.71655E-12</v>
      </c>
      <c r="I789" s="45">
        <v>3.3210000000000002</v>
      </c>
      <c r="J789">
        <v>36.188000000000002</v>
      </c>
    </row>
    <row r="790" spans="7:10" x14ac:dyDescent="0.35">
      <c r="G790" s="60">
        <v>18749</v>
      </c>
      <c r="H790" s="45">
        <v>3.5971000000000001E-12</v>
      </c>
      <c r="I790" s="45">
        <v>7.4580000000000002</v>
      </c>
      <c r="J790">
        <v>35.575000000000003</v>
      </c>
    </row>
    <row r="791" spans="7:10" x14ac:dyDescent="0.35">
      <c r="G791" s="60">
        <v>18719</v>
      </c>
      <c r="H791" s="45">
        <v>3.3474499999999998E-12</v>
      </c>
      <c r="I791" s="45">
        <v>9.0340000000000007</v>
      </c>
      <c r="J791">
        <v>32.164999999999999</v>
      </c>
    </row>
    <row r="792" spans="7:10" x14ac:dyDescent="0.35">
      <c r="G792" s="60">
        <v>18688</v>
      </c>
      <c r="H792" s="45">
        <v>3.0701E-12</v>
      </c>
      <c r="I792" s="45">
        <v>0.3</v>
      </c>
      <c r="J792">
        <v>23.847999999999999</v>
      </c>
    </row>
    <row r="793" spans="7:10" x14ac:dyDescent="0.35">
      <c r="G793" s="60">
        <v>18660</v>
      </c>
      <c r="H793" s="45">
        <v>3.0609100000000001E-12</v>
      </c>
      <c r="I793" s="45">
        <v>2.948</v>
      </c>
      <c r="J793">
        <v>23.52</v>
      </c>
    </row>
    <row r="794" spans="7:10" x14ac:dyDescent="0.35">
      <c r="G794" s="60">
        <v>18629</v>
      </c>
      <c r="H794" s="45">
        <v>2.9732699999999999E-12</v>
      </c>
      <c r="I794" s="45">
        <v>-0.97499999999999998</v>
      </c>
      <c r="J794">
        <v>23.108000000000001</v>
      </c>
    </row>
    <row r="795" spans="7:10" x14ac:dyDescent="0.35">
      <c r="G795" s="60">
        <v>18598</v>
      </c>
      <c r="H795" s="45">
        <v>3.0025300000000001E-12</v>
      </c>
      <c r="I795" s="45">
        <v>1.954</v>
      </c>
      <c r="J795">
        <v>22.111000000000001</v>
      </c>
    </row>
    <row r="796" spans="7:10" x14ac:dyDescent="0.35">
      <c r="G796" s="60">
        <v>18568</v>
      </c>
      <c r="H796" s="45">
        <v>2.94499E-12</v>
      </c>
      <c r="I796" s="45">
        <v>-0.22</v>
      </c>
      <c r="J796">
        <v>22.677</v>
      </c>
    </row>
    <row r="797" spans="7:10" x14ac:dyDescent="0.35">
      <c r="G797" s="60">
        <v>18537</v>
      </c>
      <c r="H797" s="45">
        <v>2.9515000000000001E-12</v>
      </c>
      <c r="I797" s="45">
        <v>3.7930000000000001</v>
      </c>
      <c r="J797">
        <v>26.901</v>
      </c>
    </row>
    <row r="798" spans="7:10" x14ac:dyDescent="0.35">
      <c r="G798" s="60">
        <v>18507</v>
      </c>
      <c r="H798" s="45">
        <v>2.8436400000000002E-12</v>
      </c>
      <c r="I798" s="45">
        <v>3.964</v>
      </c>
      <c r="J798">
        <v>25.606999999999999</v>
      </c>
    </row>
    <row r="799" spans="7:10" x14ac:dyDescent="0.35">
      <c r="G799" s="60">
        <v>18476</v>
      </c>
      <c r="H799" s="45">
        <v>2.73521E-12</v>
      </c>
      <c r="I799" s="45">
        <v>0.19700000000000001</v>
      </c>
      <c r="J799">
        <v>22.710999999999999</v>
      </c>
    </row>
    <row r="800" spans="7:10" x14ac:dyDescent="0.35">
      <c r="G800" s="60">
        <v>18445</v>
      </c>
      <c r="H800" s="45">
        <v>2.72984E-12</v>
      </c>
      <c r="I800" s="45">
        <v>3.1E-2</v>
      </c>
      <c r="J800">
        <v>24.562999999999999</v>
      </c>
    </row>
    <row r="801" spans="7:10" x14ac:dyDescent="0.35">
      <c r="G801" s="60">
        <v>18415</v>
      </c>
      <c r="H801" s="45">
        <v>2.7289900000000001E-12</v>
      </c>
      <c r="I801" s="45">
        <v>2.8559999999999999</v>
      </c>
      <c r="J801">
        <v>26.831</v>
      </c>
    </row>
    <row r="802" spans="7:10" x14ac:dyDescent="0.35">
      <c r="G802" s="60">
        <v>18384</v>
      </c>
      <c r="H802" s="45">
        <v>2.6532199999999999E-12</v>
      </c>
      <c r="I802" s="45">
        <v>4.7549999999999999</v>
      </c>
      <c r="J802">
        <v>24.751999999999999</v>
      </c>
    </row>
    <row r="803" spans="7:10" x14ac:dyDescent="0.35">
      <c r="G803" s="60">
        <v>18354</v>
      </c>
      <c r="H803" s="45">
        <v>2.53278E-12</v>
      </c>
      <c r="I803" s="45">
        <v>2.173</v>
      </c>
      <c r="J803">
        <v>22.550999999999998</v>
      </c>
    </row>
    <row r="804" spans="7:10" x14ac:dyDescent="0.35">
      <c r="G804" s="60">
        <v>18323</v>
      </c>
      <c r="H804" s="45">
        <v>2.4789200000000001E-12</v>
      </c>
      <c r="I804" s="45">
        <v>3.4000000000000002E-2</v>
      </c>
      <c r="J804">
        <v>25.777999999999999</v>
      </c>
    </row>
    <row r="805" spans="7:10" x14ac:dyDescent="0.35">
      <c r="G805" s="60">
        <v>18295</v>
      </c>
      <c r="H805" s="45">
        <v>2.4780700000000002E-12</v>
      </c>
      <c r="I805" s="45">
        <v>2.605</v>
      </c>
      <c r="J805">
        <v>34.308999999999997</v>
      </c>
    </row>
    <row r="806" spans="7:10" x14ac:dyDescent="0.35">
      <c r="G806" s="60">
        <v>18264</v>
      </c>
      <c r="H806" s="45">
        <v>2.4151700000000001E-12</v>
      </c>
      <c r="I806" s="45">
        <v>-1.776</v>
      </c>
      <c r="J806">
        <v>30.568999999999999</v>
      </c>
    </row>
    <row r="807" spans="7:10" x14ac:dyDescent="0.35">
      <c r="G807" s="60">
        <v>18233</v>
      </c>
      <c r="H807" s="45">
        <v>2.4588500000000002E-12</v>
      </c>
      <c r="I807" s="45">
        <v>2.4260000000000002</v>
      </c>
      <c r="J807">
        <v>33.655999999999999</v>
      </c>
    </row>
    <row r="808" spans="7:10" x14ac:dyDescent="0.35">
      <c r="G808" s="60">
        <v>18203</v>
      </c>
      <c r="H808" s="45">
        <v>2.4006099999999998E-12</v>
      </c>
      <c r="I808" s="45">
        <v>3.2149999999999999</v>
      </c>
      <c r="J808">
        <v>37.439</v>
      </c>
    </row>
    <row r="809" spans="7:10" x14ac:dyDescent="0.35">
      <c r="G809" s="60">
        <v>18172</v>
      </c>
      <c r="H809" s="45">
        <v>2.32583E-12</v>
      </c>
      <c r="I809" s="45">
        <v>2.7349999999999999</v>
      </c>
      <c r="J809">
        <v>33.450000000000003</v>
      </c>
    </row>
    <row r="810" spans="7:10" x14ac:dyDescent="0.35">
      <c r="G810" s="60">
        <v>18142</v>
      </c>
      <c r="H810" s="45">
        <v>2.2639100000000002E-12</v>
      </c>
      <c r="I810" s="45">
        <v>1.5660000000000001</v>
      </c>
      <c r="J810">
        <v>30.298999999999999</v>
      </c>
    </row>
    <row r="811" spans="7:10" x14ac:dyDescent="0.35">
      <c r="G811" s="60">
        <v>18111</v>
      </c>
      <c r="H811" s="45">
        <v>2.2289900000000002E-12</v>
      </c>
      <c r="I811" s="45">
        <v>1.7090000000000001</v>
      </c>
      <c r="J811">
        <v>33.548000000000002</v>
      </c>
    </row>
    <row r="812" spans="7:10" x14ac:dyDescent="0.35">
      <c r="G812" s="60">
        <v>18080</v>
      </c>
      <c r="H812" s="45">
        <v>2.1915300000000001E-12</v>
      </c>
      <c r="I812" s="45">
        <v>1.853</v>
      </c>
      <c r="J812">
        <v>34.005000000000003</v>
      </c>
    </row>
    <row r="813" spans="7:10" x14ac:dyDescent="0.35">
      <c r="G813" s="60">
        <v>18050</v>
      </c>
      <c r="H813" s="45">
        <v>2.1516699999999999E-12</v>
      </c>
      <c r="I813" s="45">
        <v>1.17</v>
      </c>
      <c r="J813">
        <v>31.271999999999998</v>
      </c>
    </row>
    <row r="814" spans="7:10" x14ac:dyDescent="0.35">
      <c r="G814" s="60">
        <v>18019</v>
      </c>
      <c r="H814" s="45">
        <v>2.1267900000000001E-12</v>
      </c>
      <c r="I814" s="45">
        <v>2.907</v>
      </c>
      <c r="J814">
        <v>33.46</v>
      </c>
    </row>
    <row r="815" spans="7:10" x14ac:dyDescent="0.35">
      <c r="G815" s="60">
        <v>17989</v>
      </c>
      <c r="H815" s="45">
        <v>2.0667100000000002E-12</v>
      </c>
      <c r="I815" s="45">
        <v>4.8630000000000004</v>
      </c>
      <c r="J815">
        <v>32.896999999999998</v>
      </c>
    </row>
    <row r="816" spans="7:10" x14ac:dyDescent="0.35">
      <c r="G816" s="60">
        <v>17958</v>
      </c>
      <c r="H816" s="45">
        <v>1.9708700000000001E-12</v>
      </c>
      <c r="I816" s="45">
        <v>6.819</v>
      </c>
      <c r="J816">
        <v>27.475999999999999</v>
      </c>
    </row>
    <row r="817" spans="7:10" x14ac:dyDescent="0.35">
      <c r="G817" s="60">
        <v>17930</v>
      </c>
      <c r="H817" s="45">
        <v>1.8450599999999998E-12</v>
      </c>
      <c r="I817" s="45">
        <v>-0.252</v>
      </c>
      <c r="J817">
        <v>21.492999999999999</v>
      </c>
    </row>
    <row r="818" spans="7:10" x14ac:dyDescent="0.35">
      <c r="G818" s="60">
        <v>17899</v>
      </c>
      <c r="H818" s="45">
        <v>1.8497199999999999E-12</v>
      </c>
      <c r="I818" s="45">
        <v>0.54600000000000004</v>
      </c>
      <c r="J818">
        <v>21.45</v>
      </c>
    </row>
    <row r="819" spans="7:10" x14ac:dyDescent="0.35">
      <c r="G819" s="60">
        <v>17868</v>
      </c>
      <c r="H819" s="45">
        <v>1.8396800000000001E-12</v>
      </c>
      <c r="I819" s="45">
        <v>5.3250000000000002</v>
      </c>
      <c r="J819">
        <v>18.849</v>
      </c>
    </row>
    <row r="820" spans="7:10" x14ac:dyDescent="0.35">
      <c r="G820" s="60">
        <v>17838</v>
      </c>
      <c r="H820" s="45">
        <v>1.7466700000000001E-12</v>
      </c>
      <c r="I820" s="45">
        <v>0.219</v>
      </c>
      <c r="J820">
        <v>16.411999999999999</v>
      </c>
    </row>
    <row r="821" spans="7:10" x14ac:dyDescent="0.35">
      <c r="G821" s="60">
        <v>17807</v>
      </c>
      <c r="H821" s="45">
        <v>1.74285E-12</v>
      </c>
      <c r="I821" s="45">
        <v>0.309</v>
      </c>
      <c r="J821">
        <v>17.239999999999998</v>
      </c>
    </row>
    <row r="822" spans="7:10" x14ac:dyDescent="0.35">
      <c r="G822" s="60">
        <v>17777</v>
      </c>
      <c r="H822" s="45">
        <v>1.73748E-12</v>
      </c>
      <c r="I822" s="45">
        <v>4.0990000000000002</v>
      </c>
      <c r="J822">
        <v>16.238</v>
      </c>
    </row>
    <row r="823" spans="7:10" x14ac:dyDescent="0.35">
      <c r="G823" s="60">
        <v>17746</v>
      </c>
      <c r="H823" s="45">
        <v>1.66906E-12</v>
      </c>
      <c r="I823" s="45">
        <v>2.0569999999999999</v>
      </c>
      <c r="J823">
        <v>11.798</v>
      </c>
    </row>
    <row r="824" spans="7:10" x14ac:dyDescent="0.35">
      <c r="G824" s="60">
        <v>17715</v>
      </c>
      <c r="H824" s="45">
        <v>1.6354199999999999E-12</v>
      </c>
      <c r="I824" s="45">
        <v>-0.224</v>
      </c>
      <c r="J824">
        <v>10.548999999999999</v>
      </c>
    </row>
    <row r="825" spans="7:10" x14ac:dyDescent="0.35">
      <c r="G825" s="60">
        <v>17685</v>
      </c>
      <c r="H825" s="45">
        <v>1.63909E-12</v>
      </c>
      <c r="I825" s="45">
        <v>2.8559999999999999</v>
      </c>
      <c r="J825">
        <v>9.5830000000000002</v>
      </c>
    </row>
    <row r="826" spans="7:10" x14ac:dyDescent="0.35">
      <c r="G826" s="60">
        <v>17654</v>
      </c>
      <c r="H826" s="45">
        <v>1.59357E-12</v>
      </c>
      <c r="I826" s="45">
        <v>2.472</v>
      </c>
      <c r="J826">
        <v>11.513999999999999</v>
      </c>
    </row>
    <row r="827" spans="7:10" x14ac:dyDescent="0.35">
      <c r="G827" s="60">
        <v>17624</v>
      </c>
      <c r="H827" s="45">
        <v>1.5551199999999999E-12</v>
      </c>
      <c r="I827" s="45">
        <v>0.58499999999999996</v>
      </c>
      <c r="J827">
        <v>8.9420000000000002</v>
      </c>
    </row>
    <row r="828" spans="7:10" x14ac:dyDescent="0.35">
      <c r="G828" s="60">
        <v>17593</v>
      </c>
      <c r="H828" s="45">
        <v>1.54608E-12</v>
      </c>
      <c r="I828" s="45">
        <v>1.806</v>
      </c>
      <c r="J828">
        <v>8.3729999999999993</v>
      </c>
    </row>
    <row r="829" spans="7:10" x14ac:dyDescent="0.35">
      <c r="G829" s="60">
        <v>17564</v>
      </c>
      <c r="H829" s="45">
        <v>1.51865E-12</v>
      </c>
      <c r="I829" s="45">
        <v>-0.28799999999999998</v>
      </c>
      <c r="J829">
        <v>12.952999999999999</v>
      </c>
    </row>
    <row r="830" spans="7:10" x14ac:dyDescent="0.35">
      <c r="G830" s="60">
        <v>17533</v>
      </c>
      <c r="H830" s="45">
        <v>1.52303E-12</v>
      </c>
      <c r="I830" s="45">
        <v>-1.607</v>
      </c>
      <c r="J830">
        <v>14.047000000000001</v>
      </c>
    </row>
    <row r="831" spans="7:10" x14ac:dyDescent="0.35">
      <c r="G831" s="60">
        <v>17502</v>
      </c>
      <c r="H831" s="45">
        <v>1.54791E-12</v>
      </c>
      <c r="I831" s="45">
        <v>3.1659999999999999</v>
      </c>
      <c r="J831">
        <v>14.912000000000001</v>
      </c>
    </row>
    <row r="832" spans="7:10" x14ac:dyDescent="0.35">
      <c r="G832" s="60">
        <v>17472</v>
      </c>
      <c r="H832" s="45">
        <v>1.50042E-12</v>
      </c>
      <c r="I832" s="45">
        <v>0.93200000000000005</v>
      </c>
      <c r="J832">
        <v>13.288</v>
      </c>
    </row>
    <row r="833" spans="7:10" x14ac:dyDescent="0.35">
      <c r="G833" s="60">
        <v>17441</v>
      </c>
      <c r="H833" s="45">
        <v>1.4865600000000001E-12</v>
      </c>
      <c r="I833" s="45">
        <v>-0.54900000000000004</v>
      </c>
      <c r="J833">
        <v>12.724</v>
      </c>
    </row>
    <row r="834" spans="7:10" x14ac:dyDescent="0.35">
      <c r="G834" s="60">
        <v>17411</v>
      </c>
      <c r="H834" s="45">
        <v>1.49476E-12</v>
      </c>
      <c r="I834" s="45">
        <v>0.123</v>
      </c>
      <c r="J834">
        <v>16.146999999999998</v>
      </c>
    </row>
    <row r="835" spans="7:10" x14ac:dyDescent="0.35">
      <c r="G835" s="60">
        <v>17380</v>
      </c>
      <c r="H835" s="45">
        <v>1.4929200000000001E-12</v>
      </c>
      <c r="I835" s="45">
        <v>0.91700000000000004</v>
      </c>
      <c r="J835">
        <v>16.170000000000002</v>
      </c>
    </row>
    <row r="836" spans="7:10" x14ac:dyDescent="0.35">
      <c r="G836" s="60">
        <v>17349</v>
      </c>
      <c r="H836" s="45">
        <v>1.47935E-12</v>
      </c>
      <c r="I836" s="45">
        <v>-1.0960000000000001</v>
      </c>
      <c r="J836">
        <v>14.308999999999999</v>
      </c>
    </row>
    <row r="837" spans="7:10" x14ac:dyDescent="0.35">
      <c r="G837" s="60">
        <v>17319</v>
      </c>
      <c r="H837" s="45">
        <v>1.49575E-12</v>
      </c>
      <c r="I837" s="45">
        <v>4.6689999999999996</v>
      </c>
      <c r="J837">
        <v>15.829000000000001</v>
      </c>
    </row>
    <row r="838" spans="7:10" x14ac:dyDescent="0.35">
      <c r="G838" s="60">
        <v>17288</v>
      </c>
      <c r="H838" s="45">
        <v>1.42903E-12</v>
      </c>
      <c r="I838" s="45">
        <v>0.109</v>
      </c>
      <c r="J838">
        <v>12.547000000000001</v>
      </c>
    </row>
    <row r="839" spans="7:10" x14ac:dyDescent="0.35">
      <c r="G839" s="60">
        <v>17258</v>
      </c>
      <c r="H839" s="45">
        <v>1.42747E-12</v>
      </c>
      <c r="I839" s="45">
        <v>5.8999999999999997E-2</v>
      </c>
      <c r="J839">
        <v>12.125</v>
      </c>
    </row>
    <row r="840" spans="7:10" x14ac:dyDescent="0.35">
      <c r="G840" s="60">
        <v>17227</v>
      </c>
      <c r="H840" s="45">
        <v>1.42662E-12</v>
      </c>
      <c r="I840" s="45">
        <v>6.109</v>
      </c>
      <c r="J840">
        <v>13.994999999999999</v>
      </c>
    </row>
    <row r="841" spans="7:10" x14ac:dyDescent="0.35">
      <c r="G841" s="60">
        <v>17199</v>
      </c>
      <c r="H841" s="45">
        <v>1.3444900000000001E-12</v>
      </c>
      <c r="I841" s="45">
        <v>0.67700000000000005</v>
      </c>
      <c r="J841">
        <v>10.58</v>
      </c>
    </row>
    <row r="842" spans="7:10" x14ac:dyDescent="0.35">
      <c r="G842" s="60">
        <v>17168</v>
      </c>
      <c r="H842" s="45">
        <v>1.3354499999999999E-12</v>
      </c>
      <c r="I842" s="45">
        <v>-0.86099999999999999</v>
      </c>
      <c r="J842">
        <v>10.002000000000001</v>
      </c>
    </row>
    <row r="843" spans="7:10" x14ac:dyDescent="0.35">
      <c r="G843" s="60">
        <v>17137</v>
      </c>
      <c r="H843" s="45">
        <v>1.3470400000000001E-12</v>
      </c>
      <c r="I843" s="45">
        <v>1.708</v>
      </c>
      <c r="J843">
        <v>18.741</v>
      </c>
    </row>
    <row r="844" spans="7:10" x14ac:dyDescent="0.35">
      <c r="G844" s="60">
        <v>17107</v>
      </c>
      <c r="H844" s="45">
        <v>1.3244199999999999E-12</v>
      </c>
      <c r="I844" s="45">
        <v>0.42899999999999999</v>
      </c>
      <c r="J844">
        <v>19.32</v>
      </c>
    </row>
    <row r="845" spans="7:10" x14ac:dyDescent="0.35">
      <c r="G845" s="60">
        <v>17076</v>
      </c>
      <c r="H845" s="45">
        <v>1.31877E-12</v>
      </c>
      <c r="I845" s="45">
        <v>2.4710000000000001</v>
      </c>
      <c r="J845">
        <v>19.023</v>
      </c>
    </row>
    <row r="846" spans="7:10" x14ac:dyDescent="0.35">
      <c r="G846" s="60">
        <v>17046</v>
      </c>
      <c r="H846" s="45">
        <v>1.28696E-12</v>
      </c>
      <c r="I846" s="45">
        <v>0.14299999999999999</v>
      </c>
      <c r="J846">
        <v>16.241</v>
      </c>
    </row>
    <row r="847" spans="7:10" x14ac:dyDescent="0.35">
      <c r="G847" s="60">
        <v>17015</v>
      </c>
      <c r="H847" s="45">
        <v>1.2851200000000001E-12</v>
      </c>
      <c r="I847" s="45">
        <v>-0.69899999999999995</v>
      </c>
      <c r="J847">
        <v>16.745999999999999</v>
      </c>
    </row>
    <row r="848" spans="7:10" x14ac:dyDescent="0.35">
      <c r="G848" s="60">
        <v>16984</v>
      </c>
      <c r="H848" s="45">
        <v>1.2941699999999999E-12</v>
      </c>
      <c r="I848" s="45">
        <v>0.219</v>
      </c>
      <c r="J848">
        <v>16.504999999999999</v>
      </c>
    </row>
    <row r="849" spans="7:10" x14ac:dyDescent="0.35">
      <c r="G849" s="60">
        <v>16954</v>
      </c>
      <c r="H849" s="45">
        <v>1.29134E-12</v>
      </c>
      <c r="I849" s="45">
        <v>1.7030000000000001</v>
      </c>
      <c r="J849">
        <v>17.613</v>
      </c>
    </row>
    <row r="850" spans="7:10" x14ac:dyDescent="0.35">
      <c r="G850" s="60">
        <v>16923</v>
      </c>
      <c r="H850" s="45">
        <v>1.26971E-12</v>
      </c>
      <c r="I850" s="45">
        <v>-0.26600000000000001</v>
      </c>
      <c r="J850">
        <v>15.702999999999999</v>
      </c>
    </row>
    <row r="851" spans="7:10" x14ac:dyDescent="0.35">
      <c r="G851" s="60">
        <v>16893</v>
      </c>
      <c r="H851" s="45">
        <v>1.27311E-12</v>
      </c>
      <c r="I851" s="45">
        <v>1.728</v>
      </c>
      <c r="J851">
        <v>16.417000000000002</v>
      </c>
    </row>
    <row r="852" spans="7:10" x14ac:dyDescent="0.35">
      <c r="G852" s="60">
        <v>16862</v>
      </c>
      <c r="H852" s="45">
        <v>1.25148E-12</v>
      </c>
      <c r="I852" s="45">
        <v>2.93</v>
      </c>
      <c r="J852">
        <v>14.542999999999999</v>
      </c>
    </row>
    <row r="853" spans="7:10" x14ac:dyDescent="0.35">
      <c r="G853" s="60">
        <v>16834</v>
      </c>
      <c r="H853" s="45">
        <v>1.2158499999999999E-12</v>
      </c>
      <c r="I853" s="45">
        <v>0.151</v>
      </c>
      <c r="J853">
        <v>19.574999999999999</v>
      </c>
    </row>
    <row r="854" spans="7:10" x14ac:dyDescent="0.35">
      <c r="G854" s="60">
        <v>16803</v>
      </c>
      <c r="H854" s="45">
        <v>1.2140199999999999E-12</v>
      </c>
      <c r="I854" s="45">
        <v>7.016</v>
      </c>
      <c r="J854">
        <v>21.678000000000001</v>
      </c>
    </row>
    <row r="855" spans="7:10" x14ac:dyDescent="0.35">
      <c r="G855" s="60">
        <v>16772</v>
      </c>
      <c r="H855" s="45">
        <v>1.13443E-12</v>
      </c>
      <c r="I855" s="45">
        <v>2.2029999999999998</v>
      </c>
      <c r="J855">
        <v>22.556999999999999</v>
      </c>
    </row>
    <row r="856" spans="7:10" x14ac:dyDescent="0.35">
      <c r="G856" s="60">
        <v>16742</v>
      </c>
      <c r="H856" s="45">
        <v>1.10997E-12</v>
      </c>
      <c r="I856" s="45">
        <v>0.17899999999999999</v>
      </c>
      <c r="J856">
        <v>20.152999999999999</v>
      </c>
    </row>
    <row r="857" spans="7:10" x14ac:dyDescent="0.35">
      <c r="G857" s="60">
        <v>16711</v>
      </c>
      <c r="H857" s="45">
        <v>1.10799E-12</v>
      </c>
      <c r="I857" s="45">
        <v>7.6999999999999999E-2</v>
      </c>
      <c r="J857">
        <v>19.939</v>
      </c>
    </row>
    <row r="858" spans="7:10" x14ac:dyDescent="0.35">
      <c r="G858" s="60">
        <v>16681</v>
      </c>
      <c r="H858" s="45">
        <v>1.10715E-12</v>
      </c>
      <c r="I858" s="45">
        <v>0.57799999999999996</v>
      </c>
      <c r="J858">
        <v>20.658999999999999</v>
      </c>
    </row>
    <row r="859" spans="7:10" x14ac:dyDescent="0.35">
      <c r="G859" s="60">
        <v>16650</v>
      </c>
      <c r="H859" s="45">
        <v>1.10079E-12</v>
      </c>
      <c r="I859" s="45">
        <v>-0.90400000000000003</v>
      </c>
      <c r="J859">
        <v>19.725999999999999</v>
      </c>
    </row>
    <row r="860" spans="7:10" x14ac:dyDescent="0.35">
      <c r="G860" s="60">
        <v>16619</v>
      </c>
      <c r="H860" s="45">
        <v>1.1108199999999999E-12</v>
      </c>
      <c r="I860" s="45">
        <v>1.1719999999999999</v>
      </c>
      <c r="J860">
        <v>22.532</v>
      </c>
    </row>
    <row r="861" spans="7:10" x14ac:dyDescent="0.35">
      <c r="G861" s="60">
        <v>16589</v>
      </c>
      <c r="H861" s="45">
        <v>1.0979600000000001E-12</v>
      </c>
      <c r="I861" s="45">
        <v>5.1999999999999998E-2</v>
      </c>
      <c r="J861">
        <v>21</v>
      </c>
    </row>
    <row r="862" spans="7:10" x14ac:dyDescent="0.35">
      <c r="G862" s="60">
        <v>16558</v>
      </c>
      <c r="H862" s="45">
        <v>1.09739E-12</v>
      </c>
      <c r="I862" s="45">
        <v>0.34899999999999998</v>
      </c>
      <c r="J862">
        <v>23.143999999999998</v>
      </c>
    </row>
    <row r="863" spans="7:10" x14ac:dyDescent="0.35">
      <c r="G863" s="60">
        <v>16528</v>
      </c>
      <c r="H863" s="45">
        <v>1.0935800000000001E-12</v>
      </c>
      <c r="I863" s="45">
        <v>9.0999999999999998E-2</v>
      </c>
      <c r="J863">
        <v>22.212</v>
      </c>
    </row>
    <row r="864" spans="7:10" x14ac:dyDescent="0.35">
      <c r="G864" s="60">
        <v>16497</v>
      </c>
      <c r="H864" s="45">
        <v>1.0925900000000001E-12</v>
      </c>
      <c r="I864" s="45">
        <v>7.452</v>
      </c>
      <c r="J864">
        <v>20.728000000000002</v>
      </c>
    </row>
    <row r="865" spans="7:10" x14ac:dyDescent="0.35">
      <c r="G865" s="60">
        <v>16469</v>
      </c>
      <c r="H865" s="45">
        <v>1.0168199999999999E-12</v>
      </c>
      <c r="I865" s="45">
        <v>1.913</v>
      </c>
      <c r="J865">
        <v>13.08</v>
      </c>
    </row>
    <row r="866" spans="7:10" x14ac:dyDescent="0.35">
      <c r="G866" s="60">
        <v>16438</v>
      </c>
      <c r="H866" s="45">
        <v>9.9773000000000003E-13</v>
      </c>
      <c r="I866" s="45">
        <v>7.7889999999999997</v>
      </c>
      <c r="J866">
        <v>11.185</v>
      </c>
    </row>
    <row r="867" spans="7:10" x14ac:dyDescent="0.35">
      <c r="G867" s="60">
        <v>16407</v>
      </c>
      <c r="H867" s="45">
        <v>9.2564000000000008E-13</v>
      </c>
      <c r="I867" s="45">
        <v>0.19900000000000001</v>
      </c>
      <c r="J867">
        <v>3.871</v>
      </c>
    </row>
    <row r="868" spans="7:10" x14ac:dyDescent="0.35">
      <c r="G868" s="60">
        <v>16377</v>
      </c>
      <c r="H868" s="45">
        <v>9.2379999999999996E-13</v>
      </c>
      <c r="I868" s="45">
        <v>0</v>
      </c>
      <c r="J868">
        <v>3.3359999999999999</v>
      </c>
    </row>
    <row r="869" spans="7:10" x14ac:dyDescent="0.35">
      <c r="G869" s="60">
        <v>16346</v>
      </c>
      <c r="H869" s="45">
        <v>9.2379999999999996E-13</v>
      </c>
      <c r="I869" s="45">
        <v>0.67800000000000005</v>
      </c>
      <c r="J869">
        <v>3.3359999999999999</v>
      </c>
    </row>
    <row r="870" spans="7:10" x14ac:dyDescent="0.35">
      <c r="G870" s="60">
        <v>16316</v>
      </c>
      <c r="H870" s="47">
        <v>9.1758000000000001E-13</v>
      </c>
      <c r="I870" s="47">
        <v>-0.2</v>
      </c>
      <c r="J870">
        <v>3.7069999999999999</v>
      </c>
    </row>
    <row r="871" spans="7:10" x14ac:dyDescent="0.35">
      <c r="G871" s="60">
        <v>16285</v>
      </c>
      <c r="H871" s="45">
        <v>9.1941999999999993E-13</v>
      </c>
      <c r="I871" s="45">
        <v>1.419</v>
      </c>
      <c r="J871">
        <v>2.96</v>
      </c>
    </row>
    <row r="872" spans="7:10" x14ac:dyDescent="0.35">
      <c r="G872" s="60">
        <v>16254</v>
      </c>
      <c r="H872" s="45">
        <v>9.0655000000000001E-13</v>
      </c>
      <c r="I872" s="45">
        <v>-9.2999999999999999E-2</v>
      </c>
      <c r="J872">
        <v>2.5750000000000002</v>
      </c>
    </row>
    <row r="873" spans="7:10" x14ac:dyDescent="0.35">
      <c r="G873" s="60">
        <v>16224</v>
      </c>
      <c r="H873" s="45">
        <v>9.0739999999999995E-13</v>
      </c>
      <c r="I873" s="45">
        <v>1.8240000000000001</v>
      </c>
      <c r="J873">
        <v>-3.1240000000000001</v>
      </c>
    </row>
    <row r="874" spans="7:10" x14ac:dyDescent="0.35">
      <c r="G874" s="60">
        <v>16193</v>
      </c>
      <c r="H874" s="45">
        <v>8.9114999999999999E-13</v>
      </c>
      <c r="I874" s="45">
        <v>-0.41099999999999998</v>
      </c>
      <c r="J874">
        <v>-4.7590000000000003</v>
      </c>
    </row>
    <row r="875" spans="7:10" x14ac:dyDescent="0.35">
      <c r="G875" s="60">
        <v>16163</v>
      </c>
      <c r="H875" s="45">
        <v>8.9482000000000002E-13</v>
      </c>
      <c r="I875" s="45">
        <v>-1.125</v>
      </c>
      <c r="J875">
        <v>-5.1970000000000001</v>
      </c>
    </row>
    <row r="876" spans="7:10" x14ac:dyDescent="0.35">
      <c r="G876" s="60">
        <v>16132</v>
      </c>
      <c r="H876" s="45">
        <v>9.0499999999999998E-13</v>
      </c>
      <c r="I876" s="45">
        <v>0.64500000000000002</v>
      </c>
      <c r="J876">
        <v>-3.4830000000000001</v>
      </c>
    </row>
    <row r="877" spans="7:10" x14ac:dyDescent="0.35">
      <c r="G877" s="60">
        <v>16103</v>
      </c>
      <c r="H877" s="45">
        <v>8.9920000000000005E-13</v>
      </c>
      <c r="I877" s="45">
        <v>0.20499999999999999</v>
      </c>
      <c r="J877">
        <v>-2.5880000000000001</v>
      </c>
    </row>
    <row r="878" spans="7:10" x14ac:dyDescent="0.35">
      <c r="G878" s="60">
        <v>16072</v>
      </c>
      <c r="H878" s="45">
        <v>8.9737000000000004E-13</v>
      </c>
      <c r="I878" s="45">
        <v>0.69799999999999995</v>
      </c>
      <c r="J878">
        <v>-3.35</v>
      </c>
    </row>
    <row r="879" spans="7:10" x14ac:dyDescent="0.35">
      <c r="G879" s="60">
        <v>16041</v>
      </c>
      <c r="H879" s="45">
        <v>8.9114999999999999E-13</v>
      </c>
      <c r="I879" s="45">
        <v>-0.316</v>
      </c>
    </row>
    <row r="880" spans="7:10" x14ac:dyDescent="0.35">
      <c r="G880" s="60">
        <v>16011</v>
      </c>
      <c r="H880" s="45">
        <v>8.9396999999999998E-13</v>
      </c>
      <c r="I880" s="45">
        <v>0</v>
      </c>
    </row>
    <row r="881" spans="7:10" x14ac:dyDescent="0.35">
      <c r="G881" s="60">
        <v>15980</v>
      </c>
      <c r="H881" s="45">
        <v>8.9396999999999998E-13</v>
      </c>
      <c r="I881" s="45">
        <v>1.0389999999999999</v>
      </c>
    </row>
    <row r="882" spans="7:10" x14ac:dyDescent="0.35">
      <c r="G882" s="60">
        <v>15950</v>
      </c>
      <c r="H882" s="45">
        <v>8.8477999999999999E-13</v>
      </c>
      <c r="I882" s="45">
        <v>-0.91800000000000004</v>
      </c>
    </row>
    <row r="883" spans="7:10" x14ac:dyDescent="0.35">
      <c r="G883" s="60">
        <v>15919</v>
      </c>
      <c r="H883" s="45">
        <v>8.9298E-13</v>
      </c>
      <c r="I883" s="45">
        <v>1.04</v>
      </c>
    </row>
    <row r="884" spans="7:10" x14ac:dyDescent="0.35">
      <c r="G884" s="60">
        <v>15888</v>
      </c>
      <c r="H884" s="45">
        <v>8.8379000000000001E-13</v>
      </c>
      <c r="I884" s="45">
        <v>-5.6440000000000001</v>
      </c>
    </row>
    <row r="885" spans="7:10" x14ac:dyDescent="0.35">
      <c r="G885" s="60">
        <v>15858</v>
      </c>
      <c r="H885" s="45">
        <v>9.3665999999999997E-13</v>
      </c>
      <c r="I885" s="45">
        <v>0.106</v>
      </c>
    </row>
    <row r="886" spans="7:10" x14ac:dyDescent="0.35">
      <c r="G886" s="60">
        <v>15827</v>
      </c>
      <c r="H886" s="45">
        <v>9.3566999999999999E-13</v>
      </c>
      <c r="I886" s="45">
        <v>-0.86899999999999999</v>
      </c>
    </row>
    <row r="887" spans="7:10" x14ac:dyDescent="0.35">
      <c r="G887" s="60">
        <v>15797</v>
      </c>
      <c r="H887" s="45">
        <v>9.438700000000001E-13</v>
      </c>
      <c r="I887" s="45">
        <v>0.66300000000000003</v>
      </c>
    </row>
    <row r="888" spans="7:10" x14ac:dyDescent="0.35">
      <c r="G888" s="60">
        <v>15766</v>
      </c>
      <c r="H888" s="45">
        <v>9.3764999999999995E-13</v>
      </c>
      <c r="I888" s="45">
        <v>1.577</v>
      </c>
    </row>
    <row r="889" spans="7:10" x14ac:dyDescent="0.35">
      <c r="G889" s="60">
        <v>15738</v>
      </c>
      <c r="H889" s="45">
        <v>9.2309000000000006E-13</v>
      </c>
      <c r="I889" s="45">
        <v>-0.57899999999999996</v>
      </c>
    </row>
    <row r="890" spans="7:10" x14ac:dyDescent="0.35">
      <c r="G890" s="60">
        <v>15707</v>
      </c>
      <c r="H890" s="59">
        <v>9.2846999999999998E-13</v>
      </c>
      <c r="I890" s="59"/>
      <c r="J890" s="20"/>
    </row>
  </sheetData>
  <sortState ref="P93:Q176">
    <sortCondition descending="1" ref="P93:P176"/>
  </sortState>
  <mergeCells count="7">
    <mergeCell ref="D14:E14"/>
    <mergeCell ref="M5:N5"/>
    <mergeCell ref="A6:B6"/>
    <mergeCell ref="G6:J6"/>
    <mergeCell ref="D5:J5"/>
    <mergeCell ref="D6:E6"/>
    <mergeCell ref="A5:B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7"/>
  <sheetViews>
    <sheetView showGridLines="0" topLeftCell="A118" workbookViewId="0">
      <selection activeCell="E126" sqref="E126"/>
    </sheetView>
  </sheetViews>
  <sheetFormatPr baseColWidth="10" defaultColWidth="6.1796875" defaultRowHeight="14.5" x14ac:dyDescent="0.35"/>
  <cols>
    <col min="1" max="1" width="20.1796875" style="1" customWidth="1"/>
    <col min="2" max="3" width="6.1796875" style="1"/>
    <col min="4" max="4" width="43.7265625" style="1" customWidth="1"/>
    <col min="5" max="5" width="14.54296875" style="1" customWidth="1"/>
    <col min="6" max="8" width="6.1796875" style="1"/>
    <col min="9" max="9" width="13.26953125" style="1" bestFit="1" customWidth="1"/>
    <col min="10" max="10" width="11.54296875" style="1" bestFit="1" customWidth="1"/>
    <col min="11" max="16384" width="6.1796875" style="1"/>
  </cols>
  <sheetData>
    <row r="1" spans="1:12" ht="29" x14ac:dyDescent="0.35">
      <c r="A1" s="34" t="s">
        <v>0</v>
      </c>
    </row>
    <row r="2" spans="1:12" ht="29" x14ac:dyDescent="0.35">
      <c r="A2" s="35" t="s">
        <v>1</v>
      </c>
    </row>
    <row r="4" spans="1:12" ht="15" customHeight="1" x14ac:dyDescent="0.35">
      <c r="A4" s="145" t="s">
        <v>2</v>
      </c>
      <c r="B4" s="146"/>
      <c r="C4" s="146"/>
      <c r="D4" s="147"/>
      <c r="E4" s="29" t="s">
        <v>3</v>
      </c>
      <c r="F4" s="148" t="s">
        <v>4</v>
      </c>
      <c r="G4" s="149"/>
      <c r="H4" s="149"/>
      <c r="I4" s="29" t="s">
        <v>5</v>
      </c>
      <c r="J4" s="29" t="s">
        <v>6</v>
      </c>
      <c r="K4" s="150" t="s">
        <v>7</v>
      </c>
      <c r="L4" s="151"/>
    </row>
    <row r="5" spans="1:12" ht="15" customHeight="1" x14ac:dyDescent="0.35">
      <c r="A5" s="124" t="s">
        <v>8</v>
      </c>
      <c r="B5" s="125"/>
      <c r="C5" s="125"/>
      <c r="D5" s="126"/>
      <c r="E5" s="30">
        <v>1182.02613</v>
      </c>
      <c r="F5" s="127">
        <v>851.83280223999998</v>
      </c>
      <c r="G5" s="128"/>
      <c r="H5" s="128"/>
      <c r="I5" s="30">
        <v>602.65213669000002</v>
      </c>
      <c r="J5" s="30">
        <v>599.71791303999998</v>
      </c>
      <c r="K5" s="129">
        <v>0.50984671268646098</v>
      </c>
      <c r="L5" s="130"/>
    </row>
    <row r="6" spans="1:12" ht="15" customHeight="1" x14ac:dyDescent="0.35">
      <c r="A6" s="124" t="s">
        <v>9</v>
      </c>
      <c r="B6" s="125"/>
      <c r="C6" s="125"/>
      <c r="D6" s="126"/>
      <c r="E6" s="30">
        <v>159.34697</v>
      </c>
      <c r="F6" s="127">
        <v>125.96288461</v>
      </c>
      <c r="G6" s="128"/>
      <c r="H6" s="128"/>
      <c r="I6" s="30">
        <v>84.055317779999996</v>
      </c>
      <c r="J6" s="30">
        <v>84.055317779999996</v>
      </c>
      <c r="K6" s="129">
        <v>0.52749868905571295</v>
      </c>
      <c r="L6" s="130"/>
    </row>
    <row r="7" spans="1:12" ht="15" customHeight="1" x14ac:dyDescent="0.35">
      <c r="A7" s="124" t="s">
        <v>10</v>
      </c>
      <c r="B7" s="125"/>
      <c r="C7" s="125"/>
      <c r="D7" s="126"/>
      <c r="E7" s="30">
        <v>6882.7506590000003</v>
      </c>
      <c r="F7" s="127">
        <v>6059.7349220699998</v>
      </c>
      <c r="G7" s="128"/>
      <c r="H7" s="128"/>
      <c r="I7" s="30">
        <v>4461.0891804000003</v>
      </c>
      <c r="J7" s="30">
        <v>4378.6004481</v>
      </c>
      <c r="K7" s="129">
        <v>0.64815498939607896</v>
      </c>
      <c r="L7" s="130"/>
    </row>
    <row r="8" spans="1:12" ht="15" customHeight="1" x14ac:dyDescent="0.35">
      <c r="A8" s="124" t="s">
        <v>11</v>
      </c>
      <c r="B8" s="125"/>
      <c r="C8" s="125"/>
      <c r="D8" s="126"/>
      <c r="E8" s="30">
        <v>3967.7620000000002</v>
      </c>
      <c r="F8" s="127">
        <v>2329.3104289100002</v>
      </c>
      <c r="G8" s="128"/>
      <c r="H8" s="128"/>
      <c r="I8" s="30">
        <v>1789.14011757</v>
      </c>
      <c r="J8" s="30">
        <v>1654.77684245</v>
      </c>
      <c r="K8" s="129">
        <v>0.45091921278796498</v>
      </c>
      <c r="L8" s="130"/>
    </row>
    <row r="9" spans="1:12" ht="15" customHeight="1" x14ac:dyDescent="0.35">
      <c r="A9" s="124" t="s">
        <v>12</v>
      </c>
      <c r="B9" s="125"/>
      <c r="C9" s="125"/>
      <c r="D9" s="126"/>
      <c r="E9" s="30">
        <v>1863.241</v>
      </c>
      <c r="F9" s="127">
        <v>1293.92016087</v>
      </c>
      <c r="G9" s="128"/>
      <c r="H9" s="128"/>
      <c r="I9" s="30">
        <v>1094.4626956300001</v>
      </c>
      <c r="J9" s="30">
        <v>798.68616680000002</v>
      </c>
      <c r="K9" s="129">
        <v>0.58739728013177095</v>
      </c>
      <c r="L9" s="130"/>
    </row>
    <row r="10" spans="1:12" ht="15" customHeight="1" x14ac:dyDescent="0.35">
      <c r="A10" s="124" t="s">
        <v>13</v>
      </c>
      <c r="B10" s="125"/>
      <c r="C10" s="125"/>
      <c r="D10" s="126"/>
      <c r="E10" s="30">
        <v>1229.979253</v>
      </c>
      <c r="F10" s="127">
        <v>820.96192054000005</v>
      </c>
      <c r="G10" s="128"/>
      <c r="H10" s="128"/>
      <c r="I10" s="30">
        <v>497.85082930999999</v>
      </c>
      <c r="J10" s="30">
        <v>495.35052929</v>
      </c>
      <c r="K10" s="129">
        <v>0.404763599138529</v>
      </c>
      <c r="L10" s="130"/>
    </row>
    <row r="11" spans="1:12" ht="15" customHeight="1" x14ac:dyDescent="0.35">
      <c r="A11" s="124" t="s">
        <v>14</v>
      </c>
      <c r="B11" s="125"/>
      <c r="C11" s="125"/>
      <c r="D11" s="126"/>
      <c r="E11" s="30">
        <v>185.47200000000001</v>
      </c>
      <c r="F11" s="127">
        <v>149.63219117</v>
      </c>
      <c r="G11" s="128"/>
      <c r="H11" s="128"/>
      <c r="I11" s="30">
        <v>99.176287680000002</v>
      </c>
      <c r="J11" s="30">
        <v>98.072191450000005</v>
      </c>
      <c r="K11" s="129">
        <v>0.534723773291926</v>
      </c>
      <c r="L11" s="130"/>
    </row>
    <row r="12" spans="1:12" ht="15" customHeight="1" x14ac:dyDescent="0.35">
      <c r="A12" s="124" t="s">
        <v>15</v>
      </c>
      <c r="B12" s="125"/>
      <c r="C12" s="125"/>
      <c r="D12" s="126"/>
      <c r="E12" s="30">
        <v>535.74300000000005</v>
      </c>
      <c r="F12" s="127">
        <v>269.85452398000001</v>
      </c>
      <c r="G12" s="128"/>
      <c r="H12" s="128"/>
      <c r="I12" s="30">
        <v>265.50519414000001</v>
      </c>
      <c r="J12" s="30">
        <v>264.68108768000002</v>
      </c>
      <c r="K12" s="129">
        <v>0.49558313247209901</v>
      </c>
      <c r="L12" s="130"/>
    </row>
    <row r="13" spans="1:12" ht="15" customHeight="1" x14ac:dyDescent="0.35">
      <c r="A13" s="124" t="s">
        <v>16</v>
      </c>
      <c r="B13" s="125"/>
      <c r="C13" s="125"/>
      <c r="D13" s="126"/>
      <c r="E13" s="30">
        <v>349.23200100000003</v>
      </c>
      <c r="F13" s="127">
        <v>190.13562614</v>
      </c>
      <c r="G13" s="128"/>
      <c r="H13" s="128"/>
      <c r="I13" s="30">
        <v>163.72365482999999</v>
      </c>
      <c r="J13" s="30">
        <v>158.07305503000001</v>
      </c>
      <c r="K13" s="129">
        <v>0.46881057394851999</v>
      </c>
      <c r="L13" s="130"/>
    </row>
    <row r="14" spans="1:12" ht="15" customHeight="1" x14ac:dyDescent="0.35">
      <c r="A14" s="124" t="s">
        <v>17</v>
      </c>
      <c r="B14" s="125"/>
      <c r="C14" s="125"/>
      <c r="D14" s="126"/>
      <c r="E14" s="30">
        <v>193.777289</v>
      </c>
      <c r="F14" s="127">
        <v>129.50019472</v>
      </c>
      <c r="G14" s="128"/>
      <c r="H14" s="128"/>
      <c r="I14" s="30">
        <v>90.187179560000004</v>
      </c>
      <c r="J14" s="30">
        <v>89.5456717</v>
      </c>
      <c r="K14" s="129">
        <v>0.465416664798113</v>
      </c>
      <c r="L14" s="130"/>
    </row>
    <row r="15" spans="1:12" ht="15" customHeight="1" x14ac:dyDescent="0.35">
      <c r="A15" s="124" t="s">
        <v>18</v>
      </c>
      <c r="B15" s="125"/>
      <c r="C15" s="125"/>
      <c r="D15" s="126"/>
      <c r="E15" s="30">
        <v>1061.1569999999999</v>
      </c>
      <c r="F15" s="127">
        <v>466.93814861999999</v>
      </c>
      <c r="G15" s="128"/>
      <c r="H15" s="128"/>
      <c r="I15" s="30">
        <v>450.69820265999999</v>
      </c>
      <c r="J15" s="30">
        <v>319.07776066000002</v>
      </c>
      <c r="K15" s="129">
        <v>0.42472339405007897</v>
      </c>
      <c r="L15" s="130"/>
    </row>
    <row r="16" spans="1:12" ht="15" customHeight="1" x14ac:dyDescent="0.35">
      <c r="A16" s="124" t="s">
        <v>19</v>
      </c>
      <c r="B16" s="125"/>
      <c r="C16" s="125"/>
      <c r="D16" s="126"/>
      <c r="E16" s="30">
        <v>417.17654700000003</v>
      </c>
      <c r="F16" s="127">
        <v>262.94188435000001</v>
      </c>
      <c r="G16" s="128"/>
      <c r="H16" s="128"/>
      <c r="I16" s="30">
        <v>251.05009111000001</v>
      </c>
      <c r="J16" s="30">
        <v>242.91363494999999</v>
      </c>
      <c r="K16" s="129">
        <v>0.60178380811517695</v>
      </c>
      <c r="L16" s="130"/>
    </row>
    <row r="17" spans="1:12" ht="15" customHeight="1" x14ac:dyDescent="0.35">
      <c r="A17" s="124" t="s">
        <v>20</v>
      </c>
      <c r="B17" s="125"/>
      <c r="C17" s="125"/>
      <c r="D17" s="126"/>
      <c r="E17" s="30">
        <v>155.69131899999999</v>
      </c>
      <c r="F17" s="127">
        <v>93.934679990000006</v>
      </c>
      <c r="G17" s="128"/>
      <c r="H17" s="128"/>
      <c r="I17" s="30">
        <v>79.565773070000006</v>
      </c>
      <c r="J17" s="30">
        <v>74.299094839999995</v>
      </c>
      <c r="K17" s="129">
        <v>0.51104823044115899</v>
      </c>
      <c r="L17" s="130"/>
    </row>
    <row r="18" spans="1:12" ht="15" customHeight="1" x14ac:dyDescent="0.35">
      <c r="A18" s="124" t="s">
        <v>21</v>
      </c>
      <c r="B18" s="125"/>
      <c r="C18" s="125"/>
      <c r="D18" s="126"/>
      <c r="E18" s="30">
        <v>163.40899999999999</v>
      </c>
      <c r="F18" s="127">
        <v>48.68162538</v>
      </c>
      <c r="G18" s="128"/>
      <c r="H18" s="128"/>
      <c r="I18" s="30">
        <v>39.769514139999998</v>
      </c>
      <c r="J18" s="30">
        <v>39.769514139999998</v>
      </c>
      <c r="K18" s="129">
        <v>0.243374074500181</v>
      </c>
      <c r="L18" s="130"/>
    </row>
    <row r="19" spans="1:12" ht="15" customHeight="1" x14ac:dyDescent="0.35">
      <c r="A19" s="124" t="s">
        <v>22</v>
      </c>
      <c r="B19" s="125"/>
      <c r="C19" s="125"/>
      <c r="D19" s="126"/>
      <c r="E19" s="30">
        <v>632.43600000000004</v>
      </c>
      <c r="F19" s="127">
        <v>207.34839847000001</v>
      </c>
      <c r="G19" s="128"/>
      <c r="H19" s="128"/>
      <c r="I19" s="30">
        <v>196.72162093</v>
      </c>
      <c r="J19" s="30">
        <v>185.88171690999999</v>
      </c>
      <c r="K19" s="129">
        <v>0.31105379979950498</v>
      </c>
      <c r="L19" s="130"/>
    </row>
    <row r="20" spans="1:12" ht="15" customHeight="1" x14ac:dyDescent="0.35">
      <c r="A20" s="124" t="s">
        <v>23</v>
      </c>
      <c r="B20" s="125"/>
      <c r="C20" s="125"/>
      <c r="D20" s="126"/>
      <c r="E20" s="30">
        <v>2452.6269990000001</v>
      </c>
      <c r="F20" s="127">
        <v>1803.3594402799999</v>
      </c>
      <c r="G20" s="128"/>
      <c r="H20" s="128"/>
      <c r="I20" s="30">
        <v>1290.79840967</v>
      </c>
      <c r="J20" s="30">
        <v>1276.2926518500001</v>
      </c>
      <c r="K20" s="129">
        <v>0.52629217985298704</v>
      </c>
      <c r="L20" s="130"/>
    </row>
    <row r="21" spans="1:12" ht="15" customHeight="1" x14ac:dyDescent="0.35">
      <c r="A21" s="124" t="s">
        <v>24</v>
      </c>
      <c r="B21" s="125"/>
      <c r="C21" s="125"/>
      <c r="D21" s="126"/>
      <c r="E21" s="30">
        <v>1693.0936549999999</v>
      </c>
      <c r="F21" s="127">
        <v>1464.3598293499999</v>
      </c>
      <c r="G21" s="128"/>
      <c r="H21" s="128"/>
      <c r="I21" s="30">
        <v>887.02376587000003</v>
      </c>
      <c r="J21" s="30">
        <v>850.97687708000001</v>
      </c>
      <c r="K21" s="129">
        <v>0.52390708762652605</v>
      </c>
      <c r="L21" s="130"/>
    </row>
    <row r="22" spans="1:12" ht="15" customHeight="1" x14ac:dyDescent="0.35">
      <c r="A22" s="124" t="s">
        <v>25</v>
      </c>
      <c r="B22" s="125"/>
      <c r="C22" s="125"/>
      <c r="D22" s="126"/>
      <c r="E22" s="30">
        <v>131.707705</v>
      </c>
      <c r="F22" s="127">
        <v>95.642602479999994</v>
      </c>
      <c r="G22" s="128"/>
      <c r="H22" s="128"/>
      <c r="I22" s="30">
        <v>65.755517449999999</v>
      </c>
      <c r="J22" s="30">
        <v>65.692587950000004</v>
      </c>
      <c r="K22" s="129">
        <v>0.49925338422683802</v>
      </c>
      <c r="L22" s="130"/>
    </row>
    <row r="23" spans="1:12" ht="15" customHeight="1" x14ac:dyDescent="0.35">
      <c r="A23" s="124" t="s">
        <v>26</v>
      </c>
      <c r="B23" s="125"/>
      <c r="C23" s="125"/>
      <c r="D23" s="126"/>
      <c r="E23" s="30">
        <v>492.59278799999998</v>
      </c>
      <c r="F23" s="127">
        <v>300.93181019000002</v>
      </c>
      <c r="G23" s="128"/>
      <c r="H23" s="128"/>
      <c r="I23" s="30">
        <v>242.83963494</v>
      </c>
      <c r="J23" s="30">
        <v>242.11062419999999</v>
      </c>
      <c r="K23" s="129">
        <v>0.49298252198527898</v>
      </c>
      <c r="L23" s="130"/>
    </row>
    <row r="24" spans="1:12" ht="15" customHeight="1" x14ac:dyDescent="0.35">
      <c r="A24" s="124" t="s">
        <v>27</v>
      </c>
      <c r="B24" s="125"/>
      <c r="C24" s="125"/>
      <c r="D24" s="126"/>
      <c r="E24" s="30">
        <v>218.456324</v>
      </c>
      <c r="F24" s="127">
        <v>117.29540536</v>
      </c>
      <c r="G24" s="128"/>
      <c r="H24" s="128"/>
      <c r="I24" s="30">
        <v>108.94309386</v>
      </c>
      <c r="J24" s="30">
        <v>108.81240846999999</v>
      </c>
      <c r="K24" s="129">
        <v>0.49869507947959402</v>
      </c>
      <c r="L24" s="130"/>
    </row>
    <row r="25" spans="1:12" ht="15" customHeight="1" x14ac:dyDescent="0.35">
      <c r="A25" s="124" t="s">
        <v>28</v>
      </c>
      <c r="B25" s="125"/>
      <c r="C25" s="125"/>
      <c r="D25" s="126"/>
      <c r="E25" s="30">
        <v>22.927785</v>
      </c>
      <c r="F25" s="127">
        <v>12.08167604</v>
      </c>
      <c r="G25" s="128"/>
      <c r="H25" s="128"/>
      <c r="I25" s="30">
        <v>6.6198895899999997</v>
      </c>
      <c r="J25" s="30">
        <v>6.6198895899999997</v>
      </c>
      <c r="K25" s="129">
        <v>0.28872782913831402</v>
      </c>
      <c r="L25" s="130"/>
    </row>
    <row r="26" spans="1:12" ht="15" customHeight="1" x14ac:dyDescent="0.35">
      <c r="A26" s="124" t="s">
        <v>29</v>
      </c>
      <c r="B26" s="125"/>
      <c r="C26" s="125"/>
      <c r="D26" s="126"/>
      <c r="E26" s="30">
        <v>1734.1580719999999</v>
      </c>
      <c r="F26" s="127">
        <v>1201.99325118</v>
      </c>
      <c r="G26" s="128"/>
      <c r="H26" s="128"/>
      <c r="I26" s="30">
        <v>765.26783121999995</v>
      </c>
      <c r="J26" s="30">
        <v>746.39133336999998</v>
      </c>
      <c r="K26" s="129">
        <v>0.4412907009898</v>
      </c>
      <c r="L26" s="130"/>
    </row>
    <row r="27" spans="1:12" ht="15" customHeight="1" x14ac:dyDescent="0.35">
      <c r="A27" s="124" t="s">
        <v>30</v>
      </c>
      <c r="B27" s="125"/>
      <c r="C27" s="125"/>
      <c r="D27" s="126"/>
      <c r="E27" s="30">
        <v>13384.245999999999</v>
      </c>
      <c r="F27" s="127">
        <v>8076.0354534199996</v>
      </c>
      <c r="G27" s="128"/>
      <c r="H27" s="128"/>
      <c r="I27" s="30">
        <v>8071.6548824399997</v>
      </c>
      <c r="J27" s="30">
        <v>8034.0098858399997</v>
      </c>
      <c r="K27" s="129">
        <v>0.60307131850684803</v>
      </c>
      <c r="L27" s="130"/>
    </row>
    <row r="28" spans="1:12" ht="15" customHeight="1" x14ac:dyDescent="0.35">
      <c r="A28" s="124" t="s">
        <v>31</v>
      </c>
      <c r="B28" s="125"/>
      <c r="C28" s="125"/>
      <c r="D28" s="126"/>
      <c r="E28" s="30">
        <v>2944.2253989999999</v>
      </c>
      <c r="F28" s="127">
        <v>1898.46824823</v>
      </c>
      <c r="G28" s="128"/>
      <c r="H28" s="128"/>
      <c r="I28" s="30">
        <v>1669.38572185</v>
      </c>
      <c r="J28" s="30">
        <v>1655.4186540000001</v>
      </c>
      <c r="K28" s="129">
        <v>0.56700336951681896</v>
      </c>
      <c r="L28" s="130"/>
    </row>
    <row r="29" spans="1:12" ht="15" customHeight="1" x14ac:dyDescent="0.35">
      <c r="A29" s="124" t="s">
        <v>32</v>
      </c>
      <c r="B29" s="125"/>
      <c r="C29" s="125"/>
      <c r="D29" s="126"/>
      <c r="E29" s="30">
        <v>1449.954</v>
      </c>
      <c r="F29" s="127">
        <v>770.53026797999996</v>
      </c>
      <c r="G29" s="128"/>
      <c r="H29" s="128"/>
      <c r="I29" s="30">
        <v>770.53026797999996</v>
      </c>
      <c r="J29" s="30">
        <v>770.53026797999996</v>
      </c>
      <c r="K29" s="129">
        <v>0.53141704356138197</v>
      </c>
      <c r="L29" s="130"/>
    </row>
    <row r="30" spans="1:12" ht="15" customHeight="1" x14ac:dyDescent="0.35">
      <c r="A30" s="124" t="s">
        <v>33</v>
      </c>
      <c r="B30" s="125"/>
      <c r="C30" s="125"/>
      <c r="D30" s="126"/>
      <c r="E30" s="30">
        <v>556.82463800000005</v>
      </c>
      <c r="F30" s="127">
        <v>312.38011367000001</v>
      </c>
      <c r="G30" s="128"/>
      <c r="H30" s="128"/>
      <c r="I30" s="30">
        <v>282.34707256000002</v>
      </c>
      <c r="J30" s="30">
        <v>281.29467405000003</v>
      </c>
      <c r="K30" s="129">
        <v>0.50706641425590104</v>
      </c>
      <c r="L30" s="130"/>
    </row>
    <row r="31" spans="1:12" ht="15" customHeight="1" x14ac:dyDescent="0.35">
      <c r="A31" s="124" t="s">
        <v>34</v>
      </c>
      <c r="B31" s="125"/>
      <c r="C31" s="125"/>
      <c r="D31" s="126"/>
      <c r="E31" s="30">
        <v>3225.0390830000001</v>
      </c>
      <c r="F31" s="127">
        <v>1481.81746322</v>
      </c>
      <c r="G31" s="128"/>
      <c r="H31" s="128"/>
      <c r="I31" s="30">
        <v>1388.36634564</v>
      </c>
      <c r="J31" s="30">
        <v>1321.7633289299999</v>
      </c>
      <c r="K31" s="129">
        <v>0.430495975369239</v>
      </c>
      <c r="L31" s="130"/>
    </row>
    <row r="32" spans="1:12" ht="15" customHeight="1" x14ac:dyDescent="0.35">
      <c r="A32" s="124" t="s">
        <v>35</v>
      </c>
      <c r="B32" s="125"/>
      <c r="C32" s="125"/>
      <c r="D32" s="126"/>
      <c r="E32" s="30">
        <v>6325.5662670000002</v>
      </c>
      <c r="F32" s="127">
        <v>3697.5373851600002</v>
      </c>
      <c r="G32" s="128"/>
      <c r="H32" s="128"/>
      <c r="I32" s="30">
        <v>3610.9367162899998</v>
      </c>
      <c r="J32" s="30">
        <v>3513.7812830600001</v>
      </c>
      <c r="K32" s="129">
        <v>0.570847978485023</v>
      </c>
      <c r="L32" s="130"/>
    </row>
    <row r="33" spans="1:12" ht="15" customHeight="1" x14ac:dyDescent="0.35">
      <c r="A33" s="124" t="s">
        <v>36</v>
      </c>
      <c r="B33" s="125"/>
      <c r="C33" s="125"/>
      <c r="D33" s="126"/>
      <c r="E33" s="30">
        <v>27088.118677999999</v>
      </c>
      <c r="F33" s="127">
        <v>16741.798187939999</v>
      </c>
      <c r="G33" s="128"/>
      <c r="H33" s="128"/>
      <c r="I33" s="30">
        <v>14663.95386426</v>
      </c>
      <c r="J33" s="30">
        <v>12635.865793720001</v>
      </c>
      <c r="K33" s="129">
        <v>0.54134264688413103</v>
      </c>
      <c r="L33" s="130"/>
    </row>
    <row r="34" spans="1:12" ht="15" customHeight="1" x14ac:dyDescent="0.35">
      <c r="A34" s="124" t="s">
        <v>37</v>
      </c>
      <c r="B34" s="125"/>
      <c r="C34" s="125"/>
      <c r="D34" s="126"/>
      <c r="E34" s="30">
        <v>87591.278313999996</v>
      </c>
      <c r="F34" s="127">
        <v>55244.81332488</v>
      </c>
      <c r="G34" s="128"/>
      <c r="H34" s="128"/>
      <c r="I34" s="30">
        <v>54608.909893130003</v>
      </c>
      <c r="J34" s="30">
        <v>54247.705719769998</v>
      </c>
      <c r="K34" s="129">
        <v>0.62345145480542297</v>
      </c>
      <c r="L34" s="130"/>
    </row>
    <row r="35" spans="1:12" ht="15" customHeight="1" x14ac:dyDescent="0.35">
      <c r="A35" s="124" t="s">
        <v>38</v>
      </c>
      <c r="B35" s="125"/>
      <c r="C35" s="125"/>
      <c r="D35" s="126"/>
      <c r="E35" s="30">
        <v>5126.8810000000003</v>
      </c>
      <c r="F35" s="127">
        <v>2671.63452637</v>
      </c>
      <c r="G35" s="128"/>
      <c r="H35" s="128"/>
      <c r="I35" s="30">
        <v>2631.4013751399998</v>
      </c>
      <c r="J35" s="30">
        <v>2605.1750876699998</v>
      </c>
      <c r="K35" s="129">
        <v>0.51325579336442595</v>
      </c>
      <c r="L35" s="130"/>
    </row>
    <row r="36" spans="1:12" ht="15" customHeight="1" x14ac:dyDescent="0.35">
      <c r="A36" s="124" t="s">
        <v>39</v>
      </c>
      <c r="B36" s="125"/>
      <c r="C36" s="125"/>
      <c r="D36" s="126"/>
      <c r="E36" s="30">
        <v>3993.6849999999999</v>
      </c>
      <c r="F36" s="127">
        <v>3132.9343411300001</v>
      </c>
      <c r="G36" s="128"/>
      <c r="H36" s="128"/>
      <c r="I36" s="30">
        <v>2426.82300373</v>
      </c>
      <c r="J36" s="30">
        <v>2413.26635863</v>
      </c>
      <c r="K36" s="129">
        <v>0.60766510221261805</v>
      </c>
      <c r="L36" s="130"/>
    </row>
    <row r="37" spans="1:12" ht="15" customHeight="1" x14ac:dyDescent="0.35">
      <c r="A37" s="124" t="s">
        <v>40</v>
      </c>
      <c r="B37" s="125"/>
      <c r="C37" s="125"/>
      <c r="D37" s="126"/>
      <c r="E37" s="30">
        <v>1032.268114</v>
      </c>
      <c r="F37" s="127">
        <v>1006.14048704</v>
      </c>
      <c r="G37" s="128"/>
      <c r="H37" s="128"/>
      <c r="I37" s="30">
        <v>698.12400616000002</v>
      </c>
      <c r="J37" s="30">
        <v>697.53326789000005</v>
      </c>
      <c r="K37" s="129">
        <v>0.67630104688092696</v>
      </c>
      <c r="L37" s="130"/>
    </row>
    <row r="38" spans="1:12" ht="15" customHeight="1" x14ac:dyDescent="0.35">
      <c r="A38" s="124" t="s">
        <v>41</v>
      </c>
      <c r="B38" s="125"/>
      <c r="C38" s="125"/>
      <c r="D38" s="126"/>
      <c r="E38" s="30">
        <v>359.16800000000001</v>
      </c>
      <c r="F38" s="127">
        <v>222.71686896</v>
      </c>
      <c r="G38" s="128"/>
      <c r="H38" s="128"/>
      <c r="I38" s="30">
        <v>221.30196328</v>
      </c>
      <c r="J38" s="30">
        <v>220.45494905000001</v>
      </c>
      <c r="K38" s="129">
        <v>0.61615167075017796</v>
      </c>
      <c r="L38" s="130"/>
    </row>
    <row r="39" spans="1:12" ht="15" customHeight="1" x14ac:dyDescent="0.35">
      <c r="A39" s="124" t="s">
        <v>42</v>
      </c>
      <c r="B39" s="125"/>
      <c r="C39" s="125"/>
      <c r="D39" s="126"/>
      <c r="E39" s="30">
        <v>601.42100000000005</v>
      </c>
      <c r="F39" s="127">
        <v>381.40861589999997</v>
      </c>
      <c r="G39" s="128"/>
      <c r="H39" s="128"/>
      <c r="I39" s="30">
        <v>379.9386159</v>
      </c>
      <c r="J39" s="30">
        <v>376.93691589999997</v>
      </c>
      <c r="K39" s="129">
        <v>0.63173486775486698</v>
      </c>
      <c r="L39" s="130"/>
    </row>
    <row r="40" spans="1:12" ht="15" customHeight="1" x14ac:dyDescent="0.35">
      <c r="A40" s="124" t="s">
        <v>43</v>
      </c>
      <c r="B40" s="125"/>
      <c r="C40" s="125"/>
      <c r="D40" s="126"/>
      <c r="E40" s="30">
        <v>1585.488376</v>
      </c>
      <c r="F40" s="127">
        <v>674.40070911999999</v>
      </c>
      <c r="G40" s="128"/>
      <c r="H40" s="128"/>
      <c r="I40" s="30">
        <v>593.74043623</v>
      </c>
      <c r="J40" s="30">
        <v>588.56766878999997</v>
      </c>
      <c r="K40" s="129">
        <v>0.37448425684957498</v>
      </c>
      <c r="L40" s="130"/>
    </row>
    <row r="41" spans="1:12" ht="15" customHeight="1" x14ac:dyDescent="0.35">
      <c r="A41" s="124" t="s">
        <v>44</v>
      </c>
      <c r="B41" s="125"/>
      <c r="C41" s="125"/>
      <c r="D41" s="126"/>
      <c r="E41" s="30">
        <v>284.01100000000002</v>
      </c>
      <c r="F41" s="127">
        <v>235.48563224</v>
      </c>
      <c r="G41" s="128"/>
      <c r="H41" s="128"/>
      <c r="I41" s="30">
        <v>165.80642768999999</v>
      </c>
      <c r="J41" s="30">
        <v>165.29327251999999</v>
      </c>
      <c r="K41" s="129">
        <v>0.58380283753094098</v>
      </c>
      <c r="L41" s="130"/>
    </row>
    <row r="42" spans="1:12" ht="15" customHeight="1" x14ac:dyDescent="0.35">
      <c r="A42" s="124" t="s">
        <v>45</v>
      </c>
      <c r="B42" s="125"/>
      <c r="C42" s="125"/>
      <c r="D42" s="126"/>
      <c r="E42" s="30">
        <v>17121.57489</v>
      </c>
      <c r="F42" s="127">
        <v>10747.077777439999</v>
      </c>
      <c r="G42" s="128"/>
      <c r="H42" s="128"/>
      <c r="I42" s="30">
        <v>10345.479007469999</v>
      </c>
      <c r="J42" s="30">
        <v>9207.6101342900001</v>
      </c>
      <c r="K42" s="129">
        <v>0.60423641364395497</v>
      </c>
      <c r="L42" s="130"/>
    </row>
    <row r="43" spans="1:12" ht="15" customHeight="1" x14ac:dyDescent="0.35">
      <c r="A43" s="124" t="s">
        <v>46</v>
      </c>
      <c r="B43" s="125"/>
      <c r="C43" s="125"/>
      <c r="D43" s="126"/>
      <c r="E43" s="30">
        <v>714.49390700000004</v>
      </c>
      <c r="F43" s="127">
        <v>572.06298433999996</v>
      </c>
      <c r="G43" s="128"/>
      <c r="H43" s="128"/>
      <c r="I43" s="30">
        <v>368.18073017</v>
      </c>
      <c r="J43" s="30">
        <v>367.25573016999999</v>
      </c>
      <c r="K43" s="129">
        <v>0.515302827026067</v>
      </c>
      <c r="L43" s="130"/>
    </row>
    <row r="44" spans="1:12" ht="15" customHeight="1" x14ac:dyDescent="0.35">
      <c r="A44" s="124" t="s">
        <v>47</v>
      </c>
      <c r="B44" s="125"/>
      <c r="C44" s="125"/>
      <c r="D44" s="126"/>
      <c r="E44" s="30">
        <v>1191.8520000000001</v>
      </c>
      <c r="F44" s="127">
        <v>725.48341650999998</v>
      </c>
      <c r="G44" s="128"/>
      <c r="H44" s="128"/>
      <c r="I44" s="30">
        <v>468.22009951000001</v>
      </c>
      <c r="J44" s="30">
        <v>452.48883761000002</v>
      </c>
      <c r="K44" s="129">
        <v>0.39285087369069299</v>
      </c>
      <c r="L44" s="130"/>
    </row>
    <row r="45" spans="1:12" ht="15" customHeight="1" x14ac:dyDescent="0.35">
      <c r="A45" s="124" t="s">
        <v>48</v>
      </c>
      <c r="B45" s="125"/>
      <c r="C45" s="125"/>
      <c r="D45" s="126"/>
      <c r="E45" s="30">
        <v>41.223300000000002</v>
      </c>
      <c r="F45" s="127">
        <v>30.123364599999999</v>
      </c>
      <c r="G45" s="128"/>
      <c r="H45" s="128"/>
      <c r="I45" s="30">
        <v>20.195919159999999</v>
      </c>
      <c r="J45" s="30">
        <v>20.030453430000001</v>
      </c>
      <c r="K45" s="129">
        <v>0.48991514895702198</v>
      </c>
      <c r="L45" s="130"/>
    </row>
    <row r="46" spans="1:12" ht="15" customHeight="1" x14ac:dyDescent="0.35">
      <c r="A46" s="124" t="s">
        <v>49</v>
      </c>
      <c r="B46" s="125"/>
      <c r="C46" s="125"/>
      <c r="D46" s="126"/>
      <c r="E46" s="30">
        <v>40712.829873000002</v>
      </c>
      <c r="F46" s="127">
        <v>14406.78418158</v>
      </c>
      <c r="G46" s="128"/>
      <c r="H46" s="128"/>
      <c r="I46" s="30">
        <v>14297.04214152</v>
      </c>
      <c r="J46" s="30">
        <v>13564.051617270001</v>
      </c>
      <c r="K46" s="129">
        <v>0.351167977910608</v>
      </c>
      <c r="L46" s="130"/>
    </row>
    <row r="47" spans="1:12" ht="15" customHeight="1" x14ac:dyDescent="0.35">
      <c r="A47" s="124" t="s">
        <v>50</v>
      </c>
      <c r="B47" s="125"/>
      <c r="C47" s="125"/>
      <c r="D47" s="126"/>
      <c r="E47" s="30">
        <v>23225.332999999999</v>
      </c>
      <c r="F47" s="127">
        <v>15048.87193256</v>
      </c>
      <c r="G47" s="128"/>
      <c r="H47" s="128"/>
      <c r="I47" s="30">
        <v>13477.52867903</v>
      </c>
      <c r="J47" s="30">
        <v>13455.577813829999</v>
      </c>
      <c r="K47" s="129">
        <v>0.580294313929966</v>
      </c>
      <c r="L47" s="130"/>
    </row>
    <row r="48" spans="1:12" ht="15" customHeight="1" x14ac:dyDescent="0.35">
      <c r="A48" s="124" t="s">
        <v>51</v>
      </c>
      <c r="B48" s="125"/>
      <c r="C48" s="125"/>
      <c r="D48" s="126"/>
      <c r="E48" s="30">
        <v>41934.189929</v>
      </c>
      <c r="F48" s="127">
        <v>27011.103863879998</v>
      </c>
      <c r="G48" s="128"/>
      <c r="H48" s="128"/>
      <c r="I48" s="30">
        <v>26787.545877590001</v>
      </c>
      <c r="J48" s="30">
        <v>25420.082847139998</v>
      </c>
      <c r="K48" s="129">
        <v>0.63879965066559696</v>
      </c>
      <c r="L48" s="130"/>
    </row>
    <row r="49" spans="1:12" ht="15" customHeight="1" x14ac:dyDescent="0.35">
      <c r="A49" s="124" t="s">
        <v>52</v>
      </c>
      <c r="B49" s="125"/>
      <c r="C49" s="125"/>
      <c r="D49" s="126"/>
      <c r="E49" s="30">
        <v>98223.750845999995</v>
      </c>
      <c r="F49" s="127">
        <v>82592.626681549998</v>
      </c>
      <c r="G49" s="128"/>
      <c r="H49" s="128"/>
      <c r="I49" s="30">
        <v>82578.153752300001</v>
      </c>
      <c r="J49" s="30">
        <v>82575.542256269997</v>
      </c>
      <c r="K49" s="129">
        <v>0.84071472572626604</v>
      </c>
      <c r="L49" s="130"/>
    </row>
    <row r="50" spans="1:12" ht="15" customHeight="1" x14ac:dyDescent="0.35">
      <c r="A50" s="124" t="s">
        <v>53</v>
      </c>
      <c r="B50" s="125"/>
      <c r="C50" s="125"/>
      <c r="D50" s="126"/>
      <c r="E50" s="30">
        <v>773.67190600000004</v>
      </c>
      <c r="F50" s="127">
        <v>29.181329290000001</v>
      </c>
      <c r="G50" s="128"/>
      <c r="H50" s="128"/>
      <c r="I50" s="30">
        <v>26.798609290000002</v>
      </c>
      <c r="J50" s="30">
        <v>26.798609290000002</v>
      </c>
      <c r="K50" s="129">
        <v>3.4638209145466899E-2</v>
      </c>
      <c r="L50" s="130"/>
    </row>
    <row r="51" spans="1:12" ht="15" customHeight="1" x14ac:dyDescent="0.35">
      <c r="A51" s="124" t="s">
        <v>54</v>
      </c>
      <c r="B51" s="125"/>
      <c r="C51" s="125"/>
      <c r="D51" s="126"/>
      <c r="E51" s="30">
        <v>84767.159333000003</v>
      </c>
      <c r="F51" s="127">
        <v>47017.223098039998</v>
      </c>
      <c r="G51" s="128"/>
      <c r="H51" s="128"/>
      <c r="I51" s="30">
        <v>47017.136790010001</v>
      </c>
      <c r="J51" s="30">
        <v>46338.116333420003</v>
      </c>
      <c r="K51" s="129">
        <v>0.55466217294492004</v>
      </c>
      <c r="L51" s="130"/>
    </row>
    <row r="52" spans="1:12" ht="15" customHeight="1" x14ac:dyDescent="0.35">
      <c r="A52" s="124" t="s">
        <v>55</v>
      </c>
      <c r="B52" s="125"/>
      <c r="C52" s="125"/>
      <c r="D52" s="126"/>
      <c r="E52" s="30">
        <v>8947.8479850000003</v>
      </c>
      <c r="F52" s="127">
        <v>6859.9278562500003</v>
      </c>
      <c r="G52" s="128"/>
      <c r="H52" s="128"/>
      <c r="I52" s="30">
        <v>5232.9403900899997</v>
      </c>
      <c r="J52" s="30">
        <v>5214.6820732300002</v>
      </c>
      <c r="K52" s="129">
        <v>0.584826697867733</v>
      </c>
      <c r="L52" s="130"/>
    </row>
    <row r="53" spans="1:12" ht="15" customHeight="1" x14ac:dyDescent="0.35">
      <c r="A53" s="124" t="s">
        <v>56</v>
      </c>
      <c r="B53" s="125"/>
      <c r="C53" s="125"/>
      <c r="D53" s="126"/>
      <c r="E53" s="30">
        <v>3029.148158</v>
      </c>
      <c r="F53" s="127">
        <v>1574.5032185099999</v>
      </c>
      <c r="G53" s="128"/>
      <c r="H53" s="128"/>
      <c r="I53" s="30">
        <v>718.22158048999995</v>
      </c>
      <c r="J53" s="30">
        <v>714.28162845999998</v>
      </c>
      <c r="K53" s="129">
        <v>0.23710348356291899</v>
      </c>
      <c r="L53" s="130"/>
    </row>
    <row r="54" spans="1:12" ht="15" customHeight="1" x14ac:dyDescent="0.35">
      <c r="A54" s="124" t="s">
        <v>57</v>
      </c>
      <c r="B54" s="125"/>
      <c r="C54" s="125"/>
      <c r="D54" s="126"/>
      <c r="E54" s="30">
        <v>839.82710599999996</v>
      </c>
      <c r="F54" s="127">
        <v>461.40238313999998</v>
      </c>
      <c r="G54" s="128"/>
      <c r="H54" s="128"/>
      <c r="I54" s="30">
        <v>420.10783237999999</v>
      </c>
      <c r="J54" s="30">
        <v>419.99265957</v>
      </c>
      <c r="K54" s="129">
        <v>0.50023133259049601</v>
      </c>
      <c r="L54" s="130"/>
    </row>
    <row r="55" spans="1:12" ht="15" customHeight="1" x14ac:dyDescent="0.35">
      <c r="A55" s="124" t="s">
        <v>58</v>
      </c>
      <c r="B55" s="125"/>
      <c r="C55" s="125"/>
      <c r="D55" s="126"/>
      <c r="E55" s="30">
        <v>2538.4792459999999</v>
      </c>
      <c r="F55" s="127">
        <v>2273.0130115299999</v>
      </c>
      <c r="G55" s="128"/>
      <c r="H55" s="128"/>
      <c r="I55" s="30">
        <v>1603.64765741</v>
      </c>
      <c r="J55" s="30">
        <v>1240.0872302400001</v>
      </c>
      <c r="K55" s="129">
        <v>0.63173557945645697</v>
      </c>
      <c r="L55" s="130"/>
    </row>
    <row r="56" spans="1:12" s="4" customFormat="1" ht="15" customHeight="1" x14ac:dyDescent="0.35">
      <c r="A56" s="138" t="s">
        <v>59</v>
      </c>
      <c r="B56" s="139"/>
      <c r="C56" s="139"/>
      <c r="D56" s="140"/>
      <c r="E56" s="31">
        <v>3043.5534739999998</v>
      </c>
      <c r="F56" s="141">
        <v>2289.27469909</v>
      </c>
      <c r="G56" s="142"/>
      <c r="H56" s="142"/>
      <c r="I56" s="31">
        <v>2057.6943929499998</v>
      </c>
      <c r="J56" s="31">
        <v>1683.9332545499999</v>
      </c>
      <c r="K56" s="143">
        <v>0.67608287829609504</v>
      </c>
      <c r="L56" s="144"/>
    </row>
    <row r="57" spans="1:12" ht="15" customHeight="1" x14ac:dyDescent="0.35">
      <c r="A57" s="124" t="s">
        <v>60</v>
      </c>
      <c r="B57" s="125"/>
      <c r="C57" s="125"/>
      <c r="D57" s="126"/>
      <c r="E57" s="30">
        <v>2246.1307419999998</v>
      </c>
      <c r="F57" s="127">
        <v>807.96769302999996</v>
      </c>
      <c r="G57" s="128"/>
      <c r="H57" s="128"/>
      <c r="I57" s="30">
        <v>788.67693410000004</v>
      </c>
      <c r="J57" s="30">
        <v>780.87099883999997</v>
      </c>
      <c r="K57" s="129">
        <v>0.35112690430377502</v>
      </c>
      <c r="L57" s="130"/>
    </row>
    <row r="58" spans="1:12" ht="15" customHeight="1" x14ac:dyDescent="0.35">
      <c r="A58" s="124" t="s">
        <v>61</v>
      </c>
      <c r="B58" s="125"/>
      <c r="C58" s="125"/>
      <c r="D58" s="126"/>
      <c r="E58" s="30">
        <v>249.55099999999999</v>
      </c>
      <c r="F58" s="127">
        <v>155.7702659</v>
      </c>
      <c r="G58" s="128"/>
      <c r="H58" s="128"/>
      <c r="I58" s="30">
        <v>118.03959235000001</v>
      </c>
      <c r="J58" s="30">
        <v>117.07857471</v>
      </c>
      <c r="K58" s="129">
        <v>0.473007891573266</v>
      </c>
      <c r="L58" s="130"/>
    </row>
    <row r="59" spans="1:12" ht="15" customHeight="1" x14ac:dyDescent="0.35">
      <c r="A59" s="124" t="s">
        <v>62</v>
      </c>
      <c r="B59" s="125"/>
      <c r="C59" s="125"/>
      <c r="D59" s="126"/>
      <c r="E59" s="30">
        <v>191.66800000000001</v>
      </c>
      <c r="F59" s="127">
        <v>163.65206386</v>
      </c>
      <c r="G59" s="128"/>
      <c r="H59" s="128"/>
      <c r="I59" s="30">
        <v>114.16305249</v>
      </c>
      <c r="J59" s="30">
        <v>112.63272381</v>
      </c>
      <c r="K59" s="129">
        <v>0.595629173831834</v>
      </c>
      <c r="L59" s="130"/>
    </row>
    <row r="60" spans="1:12" ht="15" customHeight="1" x14ac:dyDescent="0.35">
      <c r="A60" s="124" t="s">
        <v>63</v>
      </c>
      <c r="B60" s="125"/>
      <c r="C60" s="125"/>
      <c r="D60" s="126"/>
      <c r="E60" s="30">
        <v>1406.56249</v>
      </c>
      <c r="F60" s="127">
        <v>685.42650064999998</v>
      </c>
      <c r="G60" s="128"/>
      <c r="H60" s="128"/>
      <c r="I60" s="30">
        <v>662.04118154000003</v>
      </c>
      <c r="J60" s="30">
        <v>656.97594174000005</v>
      </c>
      <c r="K60" s="129">
        <v>0.47068024794262803</v>
      </c>
      <c r="L60" s="130"/>
    </row>
    <row r="61" spans="1:12" ht="15" customHeight="1" x14ac:dyDescent="0.35">
      <c r="A61" s="124" t="s">
        <v>64</v>
      </c>
      <c r="B61" s="125"/>
      <c r="C61" s="125"/>
      <c r="D61" s="126"/>
      <c r="E61" s="30">
        <v>1006.161205</v>
      </c>
      <c r="F61" s="127">
        <v>423.83066809000002</v>
      </c>
      <c r="G61" s="128"/>
      <c r="H61" s="128"/>
      <c r="I61" s="30">
        <v>401.07223746</v>
      </c>
      <c r="J61" s="30">
        <v>401.07223746</v>
      </c>
      <c r="K61" s="129">
        <v>0.39861628083742301</v>
      </c>
      <c r="L61" s="130"/>
    </row>
    <row r="62" spans="1:12" ht="15" customHeight="1" x14ac:dyDescent="0.35">
      <c r="A62" s="124" t="s">
        <v>65</v>
      </c>
      <c r="B62" s="125"/>
      <c r="C62" s="125"/>
      <c r="D62" s="126"/>
      <c r="E62" s="30">
        <v>2760.6806759999999</v>
      </c>
      <c r="F62" s="127">
        <v>865.38443388999997</v>
      </c>
      <c r="G62" s="128"/>
      <c r="H62" s="128"/>
      <c r="I62" s="30">
        <v>595.98443623000003</v>
      </c>
      <c r="J62" s="30">
        <v>573.46960132000004</v>
      </c>
      <c r="K62" s="129">
        <v>0.215883148460883</v>
      </c>
      <c r="L62" s="130"/>
    </row>
    <row r="63" spans="1:12" ht="15" customHeight="1" x14ac:dyDescent="0.35">
      <c r="A63" s="124" t="s">
        <v>66</v>
      </c>
      <c r="B63" s="125"/>
      <c r="C63" s="125"/>
      <c r="D63" s="126"/>
      <c r="E63" s="30">
        <v>549.45100000000002</v>
      </c>
      <c r="F63" s="127">
        <v>211.85206384</v>
      </c>
      <c r="G63" s="128"/>
      <c r="H63" s="128"/>
      <c r="I63" s="30">
        <v>210.91127911999999</v>
      </c>
      <c r="J63" s="30">
        <v>209.88126349999999</v>
      </c>
      <c r="K63" s="129">
        <v>0.38385821323466501</v>
      </c>
      <c r="L63" s="130"/>
    </row>
    <row r="64" spans="1:12" ht="15" customHeight="1" x14ac:dyDescent="0.35">
      <c r="A64" s="124" t="s">
        <v>67</v>
      </c>
      <c r="B64" s="125"/>
      <c r="C64" s="125"/>
      <c r="D64" s="126"/>
      <c r="E64" s="30">
        <v>101.69</v>
      </c>
      <c r="F64" s="127">
        <v>74.096765469999994</v>
      </c>
      <c r="G64" s="128"/>
      <c r="H64" s="128"/>
      <c r="I64" s="30">
        <v>49.716084070000001</v>
      </c>
      <c r="J64" s="30">
        <v>49.716084070000001</v>
      </c>
      <c r="K64" s="129">
        <v>0.48889845678041099</v>
      </c>
      <c r="L64" s="130"/>
    </row>
    <row r="65" spans="1:12" ht="15" customHeight="1" x14ac:dyDescent="0.35">
      <c r="A65" s="124" t="s">
        <v>68</v>
      </c>
      <c r="B65" s="125"/>
      <c r="C65" s="125"/>
      <c r="D65" s="126"/>
      <c r="E65" s="30">
        <v>2169.288141</v>
      </c>
      <c r="F65" s="127">
        <v>290.43140781</v>
      </c>
      <c r="G65" s="128"/>
      <c r="H65" s="128"/>
      <c r="I65" s="30">
        <v>266.97179125000002</v>
      </c>
      <c r="J65" s="30">
        <v>181.70182445</v>
      </c>
      <c r="K65" s="129">
        <v>0.123068847427033</v>
      </c>
      <c r="L65" s="130"/>
    </row>
    <row r="66" spans="1:12" ht="15" customHeight="1" x14ac:dyDescent="0.35">
      <c r="A66" s="124" t="s">
        <v>69</v>
      </c>
      <c r="B66" s="125"/>
      <c r="C66" s="125"/>
      <c r="D66" s="126"/>
      <c r="E66" s="30">
        <v>7544.8968999999997</v>
      </c>
      <c r="F66" s="127">
        <v>3589.89521797</v>
      </c>
      <c r="G66" s="128"/>
      <c r="H66" s="128"/>
      <c r="I66" s="30">
        <v>3134.4421287800001</v>
      </c>
      <c r="J66" s="30">
        <v>3126.7735536700002</v>
      </c>
      <c r="K66" s="129">
        <v>0.41543869589258398</v>
      </c>
      <c r="L66" s="130"/>
    </row>
    <row r="67" spans="1:12" ht="15" customHeight="1" x14ac:dyDescent="0.35">
      <c r="A67" s="124" t="s">
        <v>70</v>
      </c>
      <c r="B67" s="125"/>
      <c r="C67" s="125"/>
      <c r="D67" s="126"/>
      <c r="E67" s="30">
        <v>103969.738</v>
      </c>
      <c r="F67" s="127">
        <v>102492.66931881</v>
      </c>
      <c r="G67" s="128"/>
      <c r="H67" s="128"/>
      <c r="I67" s="30">
        <v>96568.44169752</v>
      </c>
      <c r="J67" s="30">
        <v>96363.027560839997</v>
      </c>
      <c r="K67" s="129">
        <v>0.92881297534403695</v>
      </c>
      <c r="L67" s="130"/>
    </row>
    <row r="68" spans="1:12" ht="15" customHeight="1" x14ac:dyDescent="0.35">
      <c r="A68" s="124" t="s">
        <v>71</v>
      </c>
      <c r="B68" s="125"/>
      <c r="C68" s="125"/>
      <c r="D68" s="126"/>
      <c r="E68" s="30">
        <v>128556.634515</v>
      </c>
      <c r="F68" s="127">
        <v>71882.841824479998</v>
      </c>
      <c r="G68" s="128"/>
      <c r="H68" s="128"/>
      <c r="I68" s="30">
        <v>71882.789972619998</v>
      </c>
      <c r="J68" s="30">
        <v>67463.786749830004</v>
      </c>
      <c r="K68" s="129">
        <v>0.559152705294511</v>
      </c>
      <c r="L68" s="130"/>
    </row>
    <row r="69" spans="1:12" ht="15" customHeight="1" x14ac:dyDescent="0.35">
      <c r="A69" s="124" t="s">
        <v>72</v>
      </c>
      <c r="B69" s="125"/>
      <c r="C69" s="125"/>
      <c r="D69" s="126"/>
      <c r="E69" s="30">
        <v>3391.6871940000001</v>
      </c>
      <c r="F69" s="127">
        <v>1301.35736731</v>
      </c>
      <c r="G69" s="128"/>
      <c r="H69" s="128"/>
      <c r="I69" s="30">
        <v>1115.02197787</v>
      </c>
      <c r="J69" s="30">
        <v>1107.5275368600001</v>
      </c>
      <c r="K69" s="129">
        <v>0.328751419011313</v>
      </c>
      <c r="L69" s="130"/>
    </row>
    <row r="70" spans="1:12" ht="15" customHeight="1" x14ac:dyDescent="0.35">
      <c r="A70" s="124" t="s">
        <v>73</v>
      </c>
      <c r="B70" s="125"/>
      <c r="C70" s="125"/>
      <c r="D70" s="126"/>
      <c r="E70" s="30">
        <v>3481.2851489999998</v>
      </c>
      <c r="F70" s="127">
        <v>2630.0326611999999</v>
      </c>
      <c r="G70" s="128"/>
      <c r="H70" s="128"/>
      <c r="I70" s="30">
        <v>2607.6995285200001</v>
      </c>
      <c r="J70" s="30">
        <v>2605.07402718</v>
      </c>
      <c r="K70" s="129">
        <v>0.74906231949113999</v>
      </c>
      <c r="L70" s="130"/>
    </row>
    <row r="71" spans="1:12" ht="15" customHeight="1" x14ac:dyDescent="0.35">
      <c r="A71" s="124" t="s">
        <v>74</v>
      </c>
      <c r="B71" s="125"/>
      <c r="C71" s="125"/>
      <c r="D71" s="126"/>
      <c r="E71" s="30">
        <v>2184.4450000000002</v>
      </c>
      <c r="F71" s="127">
        <v>1908.5596886999999</v>
      </c>
      <c r="G71" s="128"/>
      <c r="H71" s="128"/>
      <c r="I71" s="30">
        <v>1476.9545054</v>
      </c>
      <c r="J71" s="30">
        <v>1475.52467944</v>
      </c>
      <c r="K71" s="129">
        <v>0.67612345717104305</v>
      </c>
      <c r="L71" s="130"/>
    </row>
    <row r="72" spans="1:12" ht="15" customHeight="1" x14ac:dyDescent="0.35">
      <c r="A72" s="124" t="s">
        <v>75</v>
      </c>
      <c r="B72" s="125"/>
      <c r="C72" s="125"/>
      <c r="D72" s="126"/>
      <c r="E72" s="30">
        <v>7492.1191040000003</v>
      </c>
      <c r="F72" s="127">
        <v>2571.3425576</v>
      </c>
      <c r="G72" s="128"/>
      <c r="H72" s="128"/>
      <c r="I72" s="30">
        <v>2315.3270671700002</v>
      </c>
      <c r="J72" s="30">
        <v>2299.2063757800001</v>
      </c>
      <c r="K72" s="129">
        <v>0.309035005320973</v>
      </c>
      <c r="L72" s="130"/>
    </row>
    <row r="73" spans="1:12" ht="15" customHeight="1" x14ac:dyDescent="0.35">
      <c r="A73" s="124" t="s">
        <v>76</v>
      </c>
      <c r="B73" s="125"/>
      <c r="C73" s="125"/>
      <c r="D73" s="126"/>
      <c r="E73" s="30">
        <v>6232.7379730000002</v>
      </c>
      <c r="F73" s="127">
        <v>4023.17931473</v>
      </c>
      <c r="G73" s="128"/>
      <c r="H73" s="128"/>
      <c r="I73" s="30">
        <v>3366.8369219000001</v>
      </c>
      <c r="J73" s="30">
        <v>3268.08747713</v>
      </c>
      <c r="K73" s="129">
        <v>0.54018585996796598</v>
      </c>
      <c r="L73" s="130"/>
    </row>
    <row r="74" spans="1:12" ht="15" customHeight="1" x14ac:dyDescent="0.35">
      <c r="A74" s="124" t="s">
        <v>77</v>
      </c>
      <c r="B74" s="125"/>
      <c r="C74" s="125"/>
      <c r="D74" s="126"/>
      <c r="E74" s="30">
        <v>1606.5000090000001</v>
      </c>
      <c r="F74" s="127">
        <v>384.13056635999999</v>
      </c>
      <c r="G74" s="128"/>
      <c r="H74" s="128"/>
      <c r="I74" s="30">
        <v>378.1952493</v>
      </c>
      <c r="J74" s="30">
        <v>376.12148002999999</v>
      </c>
      <c r="K74" s="129">
        <v>0.235415653396364</v>
      </c>
      <c r="L74" s="130"/>
    </row>
    <row r="75" spans="1:12" ht="15" customHeight="1" x14ac:dyDescent="0.35">
      <c r="A75" s="124" t="s">
        <v>78</v>
      </c>
      <c r="B75" s="125"/>
      <c r="C75" s="125"/>
      <c r="D75" s="126"/>
      <c r="E75" s="30">
        <v>2829.3400649999999</v>
      </c>
      <c r="F75" s="127">
        <v>1284.7742209200001</v>
      </c>
      <c r="G75" s="128"/>
      <c r="H75" s="128"/>
      <c r="I75" s="30">
        <v>1043.9374761300001</v>
      </c>
      <c r="J75" s="30">
        <v>884.50067799999999</v>
      </c>
      <c r="K75" s="129">
        <v>0.36896854112515498</v>
      </c>
      <c r="L75" s="130"/>
    </row>
    <row r="76" spans="1:12" ht="15" customHeight="1" x14ac:dyDescent="0.35">
      <c r="A76" s="124" t="s">
        <v>79</v>
      </c>
      <c r="B76" s="125"/>
      <c r="C76" s="125"/>
      <c r="D76" s="126"/>
      <c r="E76" s="30">
        <v>1225.670208</v>
      </c>
      <c r="F76" s="127">
        <v>508.38571834999999</v>
      </c>
      <c r="G76" s="128"/>
      <c r="H76" s="128"/>
      <c r="I76" s="30">
        <v>393.84699432000002</v>
      </c>
      <c r="J76" s="30">
        <v>383.31513532000002</v>
      </c>
      <c r="K76" s="129">
        <v>0.32133194700282702</v>
      </c>
      <c r="L76" s="130"/>
    </row>
    <row r="77" spans="1:12" ht="15" customHeight="1" x14ac:dyDescent="0.35">
      <c r="A77" s="124" t="s">
        <v>80</v>
      </c>
      <c r="B77" s="125"/>
      <c r="C77" s="125"/>
      <c r="D77" s="126"/>
      <c r="E77" s="30">
        <v>266.846</v>
      </c>
      <c r="F77" s="127">
        <v>198.43312792</v>
      </c>
      <c r="G77" s="128"/>
      <c r="H77" s="128"/>
      <c r="I77" s="30">
        <v>119.77455546</v>
      </c>
      <c r="J77" s="30">
        <v>119.3196635</v>
      </c>
      <c r="K77" s="129">
        <v>0.44885272951440203</v>
      </c>
      <c r="L77" s="130"/>
    </row>
    <row r="78" spans="1:12" ht="15" customHeight="1" x14ac:dyDescent="0.35">
      <c r="A78" s="124" t="s">
        <v>81</v>
      </c>
      <c r="B78" s="125"/>
      <c r="C78" s="125"/>
      <c r="D78" s="126"/>
      <c r="E78" s="30">
        <v>23277.000368000001</v>
      </c>
      <c r="F78" s="127">
        <v>20056.864386280002</v>
      </c>
      <c r="G78" s="128"/>
      <c r="H78" s="128"/>
      <c r="I78" s="30">
        <v>12323.259636549999</v>
      </c>
      <c r="J78" s="30">
        <v>11741.09683242</v>
      </c>
      <c r="K78" s="129">
        <v>0.52941785632702798</v>
      </c>
      <c r="L78" s="130"/>
    </row>
    <row r="79" spans="1:12" ht="15" customHeight="1" x14ac:dyDescent="0.35">
      <c r="A79" s="124" t="s">
        <v>82</v>
      </c>
      <c r="B79" s="125"/>
      <c r="C79" s="125"/>
      <c r="D79" s="126"/>
      <c r="E79" s="30">
        <v>20667.768499999998</v>
      </c>
      <c r="F79" s="127">
        <v>16577.38265517</v>
      </c>
      <c r="G79" s="128"/>
      <c r="H79" s="128"/>
      <c r="I79" s="30">
        <v>12822.34755731</v>
      </c>
      <c r="J79" s="30">
        <v>12734.587818309999</v>
      </c>
      <c r="K79" s="129">
        <v>0.62040309563705398</v>
      </c>
      <c r="L79" s="130"/>
    </row>
    <row r="80" spans="1:12" ht="15" customHeight="1" x14ac:dyDescent="0.35">
      <c r="A80" s="124" t="s">
        <v>83</v>
      </c>
      <c r="B80" s="125"/>
      <c r="C80" s="125"/>
      <c r="D80" s="126"/>
      <c r="E80" s="30">
        <v>128.97499999999999</v>
      </c>
      <c r="F80" s="127">
        <v>4.7186403400000003</v>
      </c>
      <c r="G80" s="128"/>
      <c r="H80" s="128"/>
      <c r="I80" s="30">
        <v>4.3797350499999999</v>
      </c>
      <c r="J80" s="30">
        <v>4.2206737099999998</v>
      </c>
      <c r="K80" s="129">
        <v>3.3958015506881198E-2</v>
      </c>
      <c r="L80" s="130"/>
    </row>
    <row r="81" spans="1:12" ht="15" customHeight="1" x14ac:dyDescent="0.35">
      <c r="A81" s="124" t="s">
        <v>84</v>
      </c>
      <c r="B81" s="125"/>
      <c r="C81" s="125"/>
      <c r="D81" s="126"/>
      <c r="E81" s="30">
        <v>11105.324493</v>
      </c>
      <c r="F81" s="127">
        <v>9237.2785380599998</v>
      </c>
      <c r="G81" s="128"/>
      <c r="H81" s="128"/>
      <c r="I81" s="30">
        <v>6569.8266342099996</v>
      </c>
      <c r="J81" s="30">
        <v>6491.9012830000001</v>
      </c>
      <c r="K81" s="129">
        <v>0.59159249586548801</v>
      </c>
      <c r="L81" s="130"/>
    </row>
    <row r="82" spans="1:12" ht="15" customHeight="1" x14ac:dyDescent="0.35">
      <c r="A82" s="124" t="s">
        <v>85</v>
      </c>
      <c r="B82" s="125"/>
      <c r="C82" s="125"/>
      <c r="D82" s="126"/>
      <c r="E82" s="30">
        <v>12447.59945</v>
      </c>
      <c r="F82" s="127">
        <v>10821.301537740001</v>
      </c>
      <c r="G82" s="128"/>
      <c r="H82" s="128"/>
      <c r="I82" s="30">
        <v>7386.5409947400003</v>
      </c>
      <c r="J82" s="30">
        <v>7361.8666152300002</v>
      </c>
      <c r="K82" s="129">
        <v>0.59341088411549103</v>
      </c>
      <c r="L82" s="130"/>
    </row>
    <row r="83" spans="1:12" ht="15" customHeight="1" x14ac:dyDescent="0.35">
      <c r="A83" s="124" t="s">
        <v>86</v>
      </c>
      <c r="B83" s="125"/>
      <c r="C83" s="125"/>
      <c r="D83" s="126"/>
      <c r="E83" s="30">
        <v>10057.200629999999</v>
      </c>
      <c r="F83" s="127">
        <v>8137.7709156399997</v>
      </c>
      <c r="G83" s="128"/>
      <c r="H83" s="128"/>
      <c r="I83" s="30">
        <v>5683.0190653199998</v>
      </c>
      <c r="J83" s="30">
        <v>5598.13461818</v>
      </c>
      <c r="K83" s="129">
        <v>0.56506967240644601</v>
      </c>
      <c r="L83" s="130"/>
    </row>
    <row r="84" spans="1:12" ht="15" customHeight="1" x14ac:dyDescent="0.35">
      <c r="A84" s="124" t="s">
        <v>87</v>
      </c>
      <c r="B84" s="125"/>
      <c r="C84" s="125"/>
      <c r="D84" s="126"/>
      <c r="E84" s="30">
        <v>2201.6374000000001</v>
      </c>
      <c r="F84" s="127">
        <v>1780.0653534099999</v>
      </c>
      <c r="G84" s="128"/>
      <c r="H84" s="128"/>
      <c r="I84" s="30">
        <v>1187.45158707</v>
      </c>
      <c r="J84" s="30">
        <v>1181.5840821500001</v>
      </c>
      <c r="K84" s="129">
        <v>0.53934929842216495</v>
      </c>
      <c r="L84" s="130"/>
    </row>
    <row r="85" spans="1:12" ht="15" customHeight="1" x14ac:dyDescent="0.35">
      <c r="A85" s="124" t="s">
        <v>88</v>
      </c>
      <c r="B85" s="125"/>
      <c r="C85" s="125"/>
      <c r="D85" s="126"/>
      <c r="E85" s="30">
        <v>164.49700000000001</v>
      </c>
      <c r="F85" s="127">
        <v>113.57818760000001</v>
      </c>
      <c r="G85" s="128"/>
      <c r="H85" s="128"/>
      <c r="I85" s="30">
        <v>75.672300649999997</v>
      </c>
      <c r="J85" s="30">
        <v>73.10714419</v>
      </c>
      <c r="K85" s="129">
        <v>0.46002237518009398</v>
      </c>
      <c r="L85" s="130"/>
    </row>
    <row r="86" spans="1:12" ht="15" customHeight="1" x14ac:dyDescent="0.35">
      <c r="A86" s="124" t="s">
        <v>89</v>
      </c>
      <c r="B86" s="125"/>
      <c r="C86" s="125"/>
      <c r="D86" s="126"/>
      <c r="E86" s="30">
        <v>2455.87</v>
      </c>
      <c r="F86" s="127">
        <v>1152.1344501399999</v>
      </c>
      <c r="G86" s="128"/>
      <c r="H86" s="128"/>
      <c r="I86" s="30">
        <v>1146.8869402299999</v>
      </c>
      <c r="J86" s="30">
        <v>1073.51672478</v>
      </c>
      <c r="K86" s="129">
        <v>0.466998228827259</v>
      </c>
      <c r="L86" s="130"/>
    </row>
    <row r="87" spans="1:12" ht="15" customHeight="1" x14ac:dyDescent="0.35">
      <c r="A87" s="124" t="s">
        <v>90</v>
      </c>
      <c r="B87" s="125"/>
      <c r="C87" s="125"/>
      <c r="D87" s="126"/>
      <c r="E87" s="30">
        <v>309.62036499999999</v>
      </c>
      <c r="F87" s="127">
        <v>251.42257608</v>
      </c>
      <c r="G87" s="128"/>
      <c r="H87" s="128"/>
      <c r="I87" s="30">
        <v>192.53503232</v>
      </c>
      <c r="J87" s="30">
        <v>191.29740075999999</v>
      </c>
      <c r="K87" s="129">
        <v>0.62184227552344695</v>
      </c>
      <c r="L87" s="130"/>
    </row>
    <row r="88" spans="1:12" ht="15" customHeight="1" x14ac:dyDescent="0.35">
      <c r="A88" s="124" t="s">
        <v>91</v>
      </c>
      <c r="B88" s="125"/>
      <c r="C88" s="125"/>
      <c r="D88" s="126"/>
      <c r="E88" s="30">
        <v>15963.871999999999</v>
      </c>
      <c r="F88" s="127">
        <v>10165.356712839999</v>
      </c>
      <c r="G88" s="128"/>
      <c r="H88" s="128"/>
      <c r="I88" s="30">
        <v>10142.44570032</v>
      </c>
      <c r="J88" s="30">
        <v>10141.45576576</v>
      </c>
      <c r="K88" s="129">
        <v>0.63533744822809901</v>
      </c>
      <c r="L88" s="130"/>
    </row>
    <row r="89" spans="1:12" ht="15" customHeight="1" x14ac:dyDescent="0.35">
      <c r="A89" s="124" t="s">
        <v>92</v>
      </c>
      <c r="B89" s="125"/>
      <c r="C89" s="125"/>
      <c r="D89" s="126"/>
      <c r="E89" s="30">
        <v>170.55699999999999</v>
      </c>
      <c r="F89" s="127">
        <v>148.21592257</v>
      </c>
      <c r="G89" s="128"/>
      <c r="H89" s="128"/>
      <c r="I89" s="30">
        <v>107.54957865999999</v>
      </c>
      <c r="J89" s="30">
        <v>104.39026809000001</v>
      </c>
      <c r="K89" s="129">
        <v>0.63057850841654095</v>
      </c>
      <c r="L89" s="130"/>
    </row>
    <row r="90" spans="1:12" ht="15" customHeight="1" x14ac:dyDescent="0.35">
      <c r="A90" s="124" t="s">
        <v>93</v>
      </c>
      <c r="B90" s="125"/>
      <c r="C90" s="125"/>
      <c r="D90" s="126"/>
      <c r="E90" s="30">
        <v>418.495</v>
      </c>
      <c r="F90" s="127">
        <v>307.22005596000002</v>
      </c>
      <c r="G90" s="128"/>
      <c r="H90" s="128"/>
      <c r="I90" s="30">
        <v>200.15808050000001</v>
      </c>
      <c r="J90" s="30">
        <v>200.12783049999999</v>
      </c>
      <c r="K90" s="129">
        <v>0.47828069749937302</v>
      </c>
      <c r="L90" s="130"/>
    </row>
    <row r="91" spans="1:12" ht="15" customHeight="1" x14ac:dyDescent="0.35">
      <c r="A91" s="124" t="s">
        <v>94</v>
      </c>
      <c r="B91" s="125"/>
      <c r="C91" s="125"/>
      <c r="D91" s="126"/>
      <c r="E91" s="30">
        <v>26048.312266000001</v>
      </c>
      <c r="F91" s="127">
        <v>18858.05385488</v>
      </c>
      <c r="G91" s="128"/>
      <c r="H91" s="128"/>
      <c r="I91" s="30">
        <v>18793.038559320001</v>
      </c>
      <c r="J91" s="30">
        <v>17337.494917579999</v>
      </c>
      <c r="K91" s="129">
        <v>0.72146856838206497</v>
      </c>
      <c r="L91" s="130"/>
    </row>
    <row r="92" spans="1:12" ht="15" customHeight="1" x14ac:dyDescent="0.35">
      <c r="A92" s="124" t="s">
        <v>95</v>
      </c>
      <c r="B92" s="125"/>
      <c r="C92" s="125"/>
      <c r="D92" s="126"/>
      <c r="E92" s="30">
        <v>4374.7763459999996</v>
      </c>
      <c r="F92" s="127">
        <v>3776.2542063599999</v>
      </c>
      <c r="G92" s="128"/>
      <c r="H92" s="128"/>
      <c r="I92" s="30">
        <v>2421.0729941200002</v>
      </c>
      <c r="J92" s="30">
        <v>2419.8597317700001</v>
      </c>
      <c r="K92" s="129">
        <v>0.55341640409427195</v>
      </c>
      <c r="L92" s="130"/>
    </row>
    <row r="93" spans="1:12" ht="15" customHeight="1" x14ac:dyDescent="0.35">
      <c r="A93" s="124" t="s">
        <v>96</v>
      </c>
      <c r="B93" s="125"/>
      <c r="C93" s="125"/>
      <c r="D93" s="126"/>
      <c r="E93" s="30">
        <v>459.14400000000001</v>
      </c>
      <c r="F93" s="127">
        <v>268.39417066999999</v>
      </c>
      <c r="G93" s="128"/>
      <c r="H93" s="128"/>
      <c r="I93" s="30">
        <v>200.24792178999999</v>
      </c>
      <c r="J93" s="30">
        <v>199.83458955</v>
      </c>
      <c r="K93" s="129">
        <v>0.43613315602512498</v>
      </c>
      <c r="L93" s="130"/>
    </row>
    <row r="94" spans="1:12" ht="15" customHeight="1" x14ac:dyDescent="0.35">
      <c r="A94" s="124" t="s">
        <v>97</v>
      </c>
      <c r="B94" s="125"/>
      <c r="C94" s="125"/>
      <c r="D94" s="126"/>
      <c r="E94" s="30">
        <v>1359.3209999999999</v>
      </c>
      <c r="F94" s="127">
        <v>917.88803315999996</v>
      </c>
      <c r="G94" s="128"/>
      <c r="H94" s="128"/>
      <c r="I94" s="30">
        <v>797.93708528000002</v>
      </c>
      <c r="J94" s="30">
        <v>783.54830326000001</v>
      </c>
      <c r="K94" s="129">
        <v>0.58701151919230199</v>
      </c>
      <c r="L94" s="130"/>
    </row>
    <row r="95" spans="1:12" ht="15" customHeight="1" x14ac:dyDescent="0.35">
      <c r="A95" s="124" t="s">
        <v>98</v>
      </c>
      <c r="B95" s="125"/>
      <c r="C95" s="125"/>
      <c r="D95" s="126"/>
      <c r="E95" s="30">
        <v>314.798</v>
      </c>
      <c r="F95" s="127">
        <v>279.99402670000001</v>
      </c>
      <c r="G95" s="128"/>
      <c r="H95" s="128"/>
      <c r="I95" s="30">
        <v>165.78954569000001</v>
      </c>
      <c r="J95" s="30">
        <v>163.78805942</v>
      </c>
      <c r="K95" s="129">
        <v>0.52665374522709796</v>
      </c>
      <c r="L95" s="130"/>
    </row>
    <row r="96" spans="1:12" ht="15" customHeight="1" x14ac:dyDescent="0.35">
      <c r="A96" s="124" t="s">
        <v>99</v>
      </c>
      <c r="B96" s="125"/>
      <c r="C96" s="125"/>
      <c r="D96" s="126"/>
      <c r="E96" s="30">
        <v>46.436999999999998</v>
      </c>
      <c r="F96" s="127">
        <v>36.905909389999998</v>
      </c>
      <c r="G96" s="128"/>
      <c r="H96" s="128"/>
      <c r="I96" s="30">
        <v>20.210973890000002</v>
      </c>
      <c r="J96" s="30">
        <v>20.192051670000001</v>
      </c>
      <c r="K96" s="129">
        <v>0.43523427202446302</v>
      </c>
      <c r="L96" s="130"/>
    </row>
    <row r="97" spans="1:12" ht="15" customHeight="1" x14ac:dyDescent="0.35">
      <c r="A97" s="124" t="s">
        <v>100</v>
      </c>
      <c r="B97" s="125"/>
      <c r="C97" s="125"/>
      <c r="D97" s="126"/>
      <c r="E97" s="30">
        <v>3027.746776</v>
      </c>
      <c r="F97" s="127">
        <v>714.36539928000002</v>
      </c>
      <c r="G97" s="128"/>
      <c r="H97" s="128"/>
      <c r="I97" s="30">
        <v>718.62907040000005</v>
      </c>
      <c r="J97" s="30">
        <v>616.52230486999997</v>
      </c>
      <c r="K97" s="129">
        <v>0.23734781128208901</v>
      </c>
      <c r="L97" s="130"/>
    </row>
    <row r="98" spans="1:12" ht="15" customHeight="1" x14ac:dyDescent="0.35">
      <c r="A98" s="124" t="s">
        <v>101</v>
      </c>
      <c r="B98" s="125"/>
      <c r="C98" s="125"/>
      <c r="D98" s="126"/>
      <c r="E98" s="30">
        <v>119.84699999999999</v>
      </c>
      <c r="F98" s="127">
        <v>58.655594669999999</v>
      </c>
      <c r="G98" s="128"/>
      <c r="H98" s="128"/>
      <c r="I98" s="30">
        <v>57.880401329999998</v>
      </c>
      <c r="J98" s="30">
        <v>57.763948910000003</v>
      </c>
      <c r="K98" s="129">
        <v>0.48295244211369498</v>
      </c>
      <c r="L98" s="130"/>
    </row>
    <row r="99" spans="1:12" ht="15" customHeight="1" x14ac:dyDescent="0.35">
      <c r="A99" s="124" t="s">
        <v>102</v>
      </c>
      <c r="B99" s="125"/>
      <c r="C99" s="125"/>
      <c r="D99" s="126"/>
      <c r="E99" s="30">
        <v>127.91200000000001</v>
      </c>
      <c r="F99" s="127">
        <v>72.058982979999996</v>
      </c>
      <c r="G99" s="128"/>
      <c r="H99" s="128"/>
      <c r="I99" s="30">
        <v>71.984270480000006</v>
      </c>
      <c r="J99" s="30">
        <v>71.90185778</v>
      </c>
      <c r="K99" s="129">
        <v>0.56276401338420201</v>
      </c>
      <c r="L99" s="130"/>
    </row>
    <row r="100" spans="1:12" ht="15" customHeight="1" x14ac:dyDescent="0.35">
      <c r="A100" s="124" t="s">
        <v>103</v>
      </c>
      <c r="B100" s="125"/>
      <c r="C100" s="125"/>
      <c r="D100" s="126"/>
      <c r="E100" s="30">
        <v>207.45500000000001</v>
      </c>
      <c r="F100" s="127">
        <v>175.27968763000001</v>
      </c>
      <c r="G100" s="128"/>
      <c r="H100" s="128"/>
      <c r="I100" s="30">
        <v>139.19897864000001</v>
      </c>
      <c r="J100" s="30">
        <v>139.14310269000001</v>
      </c>
      <c r="K100" s="129">
        <v>0.67098396587211695</v>
      </c>
      <c r="L100" s="130"/>
    </row>
    <row r="101" spans="1:12" ht="15" customHeight="1" x14ac:dyDescent="0.35">
      <c r="A101" s="124" t="s">
        <v>104</v>
      </c>
      <c r="B101" s="125"/>
      <c r="C101" s="125"/>
      <c r="D101" s="126"/>
      <c r="E101" s="30">
        <v>3721.8598270000002</v>
      </c>
      <c r="F101" s="127">
        <v>3034.07989456</v>
      </c>
      <c r="G101" s="128"/>
      <c r="H101" s="128"/>
      <c r="I101" s="30">
        <v>1930.57682989</v>
      </c>
      <c r="J101" s="30">
        <v>1930.1910333799999</v>
      </c>
      <c r="K101" s="129">
        <v>0.51871293375552396</v>
      </c>
      <c r="L101" s="130"/>
    </row>
    <row r="102" spans="1:12" ht="15" customHeight="1" x14ac:dyDescent="0.35">
      <c r="A102" s="124" t="s">
        <v>105</v>
      </c>
      <c r="B102" s="125"/>
      <c r="C102" s="125"/>
      <c r="D102" s="126"/>
      <c r="E102" s="30">
        <v>230.49700000000001</v>
      </c>
      <c r="F102" s="127">
        <v>136.10572242000001</v>
      </c>
      <c r="G102" s="128"/>
      <c r="H102" s="128"/>
      <c r="I102" s="30">
        <v>135.43215542999999</v>
      </c>
      <c r="J102" s="30">
        <v>134.22670345</v>
      </c>
      <c r="K102" s="129">
        <v>0.58756580532501501</v>
      </c>
      <c r="L102" s="130"/>
    </row>
    <row r="103" spans="1:12" ht="15" customHeight="1" x14ac:dyDescent="0.35">
      <c r="A103" s="124" t="s">
        <v>106</v>
      </c>
      <c r="B103" s="125"/>
      <c r="C103" s="125"/>
      <c r="D103" s="126"/>
      <c r="E103" s="30">
        <v>548.138915</v>
      </c>
      <c r="F103" s="127">
        <v>456.78097595000003</v>
      </c>
      <c r="G103" s="128"/>
      <c r="H103" s="128"/>
      <c r="I103" s="30">
        <v>315.11733100999999</v>
      </c>
      <c r="J103" s="30">
        <v>313.46696061</v>
      </c>
      <c r="K103" s="129">
        <v>0.57488589550333302</v>
      </c>
      <c r="L103" s="130"/>
    </row>
    <row r="104" spans="1:12" ht="15" customHeight="1" x14ac:dyDescent="0.35">
      <c r="A104" s="124" t="s">
        <v>107</v>
      </c>
      <c r="B104" s="125"/>
      <c r="C104" s="125"/>
      <c r="D104" s="126"/>
      <c r="E104" s="30">
        <v>286.22869800000001</v>
      </c>
      <c r="F104" s="127">
        <v>251.49911344</v>
      </c>
      <c r="G104" s="128"/>
      <c r="H104" s="128"/>
      <c r="I104" s="30">
        <v>176.07875576000001</v>
      </c>
      <c r="J104" s="30">
        <v>174.08017770000001</v>
      </c>
      <c r="K104" s="129">
        <v>0.61516807011433905</v>
      </c>
      <c r="L104" s="130"/>
    </row>
    <row r="105" spans="1:12" ht="15" customHeight="1" x14ac:dyDescent="0.35">
      <c r="A105" s="124" t="s">
        <v>108</v>
      </c>
      <c r="B105" s="125"/>
      <c r="C105" s="125"/>
      <c r="D105" s="126"/>
      <c r="E105" s="30">
        <v>81.483532999999994</v>
      </c>
      <c r="F105" s="127">
        <v>37.552767879999998</v>
      </c>
      <c r="G105" s="128"/>
      <c r="H105" s="128"/>
      <c r="I105" s="30">
        <v>37.264948750000002</v>
      </c>
      <c r="J105" s="30">
        <v>36.899119069999998</v>
      </c>
      <c r="K105" s="129">
        <v>0.45733103828475402</v>
      </c>
      <c r="L105" s="130"/>
    </row>
    <row r="106" spans="1:12" ht="15" customHeight="1" x14ac:dyDescent="0.35">
      <c r="A106" s="124" t="s">
        <v>109</v>
      </c>
      <c r="B106" s="125"/>
      <c r="C106" s="125"/>
      <c r="D106" s="126"/>
      <c r="E106" s="30">
        <v>502.64100000000002</v>
      </c>
      <c r="F106" s="127">
        <v>429.65559998999998</v>
      </c>
      <c r="G106" s="128"/>
      <c r="H106" s="128"/>
      <c r="I106" s="30">
        <v>281.62427764</v>
      </c>
      <c r="J106" s="30">
        <v>280.78979147000001</v>
      </c>
      <c r="K106" s="129">
        <v>0.56028910821043199</v>
      </c>
      <c r="L106" s="130"/>
    </row>
    <row r="107" spans="1:12" ht="15" customHeight="1" x14ac:dyDescent="0.35">
      <c r="A107" s="124" t="s">
        <v>110</v>
      </c>
      <c r="B107" s="125"/>
      <c r="C107" s="125"/>
      <c r="D107" s="126"/>
      <c r="E107" s="30">
        <v>273.738</v>
      </c>
      <c r="F107" s="127">
        <v>181.93142890999999</v>
      </c>
      <c r="G107" s="128"/>
      <c r="H107" s="128"/>
      <c r="I107" s="30">
        <v>133.76092027000001</v>
      </c>
      <c r="J107" s="30">
        <v>132.52694983999999</v>
      </c>
      <c r="K107" s="129">
        <v>0.48864578637237099</v>
      </c>
      <c r="L107" s="130"/>
    </row>
    <row r="108" spans="1:12" ht="15" customHeight="1" x14ac:dyDescent="0.35">
      <c r="A108" s="124" t="s">
        <v>111</v>
      </c>
      <c r="B108" s="125"/>
      <c r="C108" s="125"/>
      <c r="D108" s="126"/>
      <c r="E108" s="30">
        <v>2196.3858380000001</v>
      </c>
      <c r="F108" s="127">
        <v>1282.9735911800001</v>
      </c>
      <c r="G108" s="128"/>
      <c r="H108" s="128"/>
      <c r="I108" s="30">
        <v>1262.0097989599999</v>
      </c>
      <c r="J108" s="30">
        <v>1251.3732027399999</v>
      </c>
      <c r="K108" s="129">
        <v>0.57458474605225596</v>
      </c>
      <c r="L108" s="130"/>
    </row>
    <row r="109" spans="1:12" ht="15" customHeight="1" x14ac:dyDescent="0.35">
      <c r="A109" s="124" t="s">
        <v>112</v>
      </c>
      <c r="B109" s="125"/>
      <c r="C109" s="125"/>
      <c r="D109" s="126"/>
      <c r="E109" s="30">
        <v>113.51976000000001</v>
      </c>
      <c r="F109" s="127">
        <v>52.461661659999997</v>
      </c>
      <c r="G109" s="128"/>
      <c r="H109" s="128"/>
      <c r="I109" s="30">
        <v>45.723543589999998</v>
      </c>
      <c r="J109" s="30">
        <v>45.544769090000003</v>
      </c>
      <c r="K109" s="129">
        <v>0.40278048147741002</v>
      </c>
      <c r="L109" s="130"/>
    </row>
    <row r="110" spans="1:12" ht="15" customHeight="1" x14ac:dyDescent="0.35">
      <c r="A110" s="124" t="s">
        <v>113</v>
      </c>
      <c r="B110" s="125"/>
      <c r="C110" s="125"/>
      <c r="D110" s="126"/>
      <c r="E110" s="30">
        <v>90.786216999999994</v>
      </c>
      <c r="F110" s="127">
        <v>23.317848430000002</v>
      </c>
      <c r="G110" s="128"/>
      <c r="H110" s="128"/>
      <c r="I110" s="30">
        <v>23.317848430000002</v>
      </c>
      <c r="J110" s="30">
        <v>23.247050260000002</v>
      </c>
      <c r="K110" s="129">
        <v>0.25684348572427002</v>
      </c>
      <c r="L110" s="130"/>
    </row>
    <row r="111" spans="1:12" ht="15" customHeight="1" x14ac:dyDescent="0.35">
      <c r="A111" s="124" t="s">
        <v>114</v>
      </c>
      <c r="B111" s="125"/>
      <c r="C111" s="125"/>
      <c r="D111" s="126"/>
      <c r="E111" s="30">
        <v>59.573084999999999</v>
      </c>
      <c r="F111" s="127">
        <v>33.570246840000003</v>
      </c>
      <c r="G111" s="128"/>
      <c r="H111" s="128"/>
      <c r="I111" s="30">
        <v>31.656955809999999</v>
      </c>
      <c r="J111" s="30">
        <v>30.232484509999999</v>
      </c>
      <c r="K111" s="129">
        <v>0.531396952331745</v>
      </c>
      <c r="L111" s="130"/>
    </row>
    <row r="112" spans="1:12" ht="15" customHeight="1" x14ac:dyDescent="0.35">
      <c r="A112" s="124" t="s">
        <v>115</v>
      </c>
      <c r="B112" s="125"/>
      <c r="C112" s="125"/>
      <c r="D112" s="126"/>
      <c r="E112" s="30">
        <v>104.161911</v>
      </c>
      <c r="F112" s="127">
        <v>73.891046220000007</v>
      </c>
      <c r="G112" s="128"/>
      <c r="H112" s="128"/>
      <c r="I112" s="30">
        <v>50.789974719999996</v>
      </c>
      <c r="J112" s="30">
        <v>49.43059049</v>
      </c>
      <c r="K112" s="129">
        <v>0.48760601867221898</v>
      </c>
      <c r="L112" s="130"/>
    </row>
    <row r="113" spans="1:12" ht="15" customHeight="1" x14ac:dyDescent="0.35">
      <c r="A113" s="124" t="s">
        <v>116</v>
      </c>
      <c r="B113" s="125"/>
      <c r="C113" s="125"/>
      <c r="D113" s="126"/>
      <c r="E113" s="30">
        <v>714343.99543799995</v>
      </c>
      <c r="F113" s="127">
        <v>469197.62073292001</v>
      </c>
      <c r="G113" s="128"/>
      <c r="H113" s="128"/>
      <c r="I113" s="30">
        <v>424386.35661680001</v>
      </c>
      <c r="J113" s="30">
        <v>422068.90233840997</v>
      </c>
      <c r="K113" s="129">
        <v>0.59409242511598004</v>
      </c>
      <c r="L113" s="130"/>
    </row>
    <row r="114" spans="1:12" ht="15" customHeight="1" x14ac:dyDescent="0.35">
      <c r="A114" s="124" t="s">
        <v>117</v>
      </c>
      <c r="B114" s="125"/>
      <c r="C114" s="125"/>
      <c r="D114" s="126"/>
      <c r="E114" s="30">
        <v>311.38598999999999</v>
      </c>
      <c r="F114" s="127">
        <v>278.40936886999998</v>
      </c>
      <c r="G114" s="128"/>
      <c r="H114" s="128"/>
      <c r="I114" s="30">
        <v>183.76836802</v>
      </c>
      <c r="J114" s="30">
        <v>179.25119065000001</v>
      </c>
      <c r="K114" s="129">
        <v>0.59016260821496802</v>
      </c>
      <c r="L114" s="130"/>
    </row>
    <row r="115" spans="1:12" ht="15" customHeight="1" x14ac:dyDescent="0.35">
      <c r="A115" s="124" t="s">
        <v>118</v>
      </c>
      <c r="B115" s="125"/>
      <c r="C115" s="125"/>
      <c r="D115" s="126"/>
      <c r="E115" s="30">
        <v>978.62400000000002</v>
      </c>
      <c r="F115" s="127">
        <v>411.20958049000001</v>
      </c>
      <c r="G115" s="128"/>
      <c r="H115" s="128"/>
      <c r="I115" s="30">
        <v>394.72009192000002</v>
      </c>
      <c r="J115" s="30">
        <v>368.80093879999998</v>
      </c>
      <c r="K115" s="129">
        <v>0.40334192899417998</v>
      </c>
      <c r="L115" s="130"/>
    </row>
    <row r="116" spans="1:12" ht="15" customHeight="1" x14ac:dyDescent="0.35">
      <c r="A116" s="124" t="s">
        <v>119</v>
      </c>
      <c r="B116" s="125"/>
      <c r="C116" s="125"/>
      <c r="D116" s="126"/>
      <c r="E116" s="30">
        <v>199.54437100000001</v>
      </c>
      <c r="F116" s="127">
        <v>111.1197719</v>
      </c>
      <c r="G116" s="128"/>
      <c r="H116" s="128"/>
      <c r="I116" s="30">
        <v>92.668162499999994</v>
      </c>
      <c r="J116" s="30">
        <v>92.668162499999994</v>
      </c>
      <c r="K116" s="129">
        <v>0.46439878025925402</v>
      </c>
      <c r="L116" s="130"/>
    </row>
    <row r="117" spans="1:12" ht="15" customHeight="1" x14ac:dyDescent="0.35">
      <c r="A117" s="124" t="s">
        <v>120</v>
      </c>
      <c r="B117" s="125"/>
      <c r="C117" s="125"/>
      <c r="D117" s="126"/>
      <c r="E117" s="30">
        <v>580.83238200000005</v>
      </c>
      <c r="F117" s="127">
        <v>423.54952890999999</v>
      </c>
      <c r="G117" s="128"/>
      <c r="H117" s="128"/>
      <c r="I117" s="30">
        <v>276.05242966999998</v>
      </c>
      <c r="J117" s="30">
        <v>274.06710368</v>
      </c>
      <c r="K117" s="129">
        <v>0.47527038475275701</v>
      </c>
      <c r="L117" s="130"/>
    </row>
    <row r="118" spans="1:12" ht="15" customHeight="1" x14ac:dyDescent="0.35">
      <c r="A118" s="124" t="s">
        <v>121</v>
      </c>
      <c r="B118" s="125"/>
      <c r="C118" s="125"/>
      <c r="D118" s="126"/>
      <c r="E118" s="30">
        <v>569.48712899999998</v>
      </c>
      <c r="F118" s="127">
        <v>529.73048024000002</v>
      </c>
      <c r="G118" s="128"/>
      <c r="H118" s="128"/>
      <c r="I118" s="30">
        <v>344.38304333999997</v>
      </c>
      <c r="J118" s="30">
        <v>343.55965732999999</v>
      </c>
      <c r="K118" s="129">
        <v>0.60472489333468304</v>
      </c>
      <c r="L118" s="130"/>
    </row>
    <row r="119" spans="1:12" ht="15" customHeight="1" x14ac:dyDescent="0.35">
      <c r="A119" s="124" t="s">
        <v>122</v>
      </c>
      <c r="B119" s="125"/>
      <c r="C119" s="125"/>
      <c r="D119" s="126"/>
      <c r="E119" s="30">
        <v>151.96</v>
      </c>
      <c r="F119" s="127">
        <v>84.440379649999997</v>
      </c>
      <c r="G119" s="128"/>
      <c r="H119" s="128"/>
      <c r="I119" s="30">
        <v>59.833827669999998</v>
      </c>
      <c r="J119" s="30">
        <v>56.261897070000003</v>
      </c>
      <c r="K119" s="129">
        <v>0.39374722078178498</v>
      </c>
      <c r="L119" s="130"/>
    </row>
    <row r="120" spans="1:12" ht="15" customHeight="1" x14ac:dyDescent="0.35">
      <c r="A120" s="124" t="s">
        <v>123</v>
      </c>
      <c r="B120" s="125"/>
      <c r="C120" s="125"/>
      <c r="D120" s="126"/>
      <c r="E120" s="30">
        <v>559.54393700000003</v>
      </c>
      <c r="F120" s="127">
        <v>361.89109052999999</v>
      </c>
      <c r="G120" s="128"/>
      <c r="H120" s="128"/>
      <c r="I120" s="30">
        <v>280.52161106</v>
      </c>
      <c r="J120" s="30">
        <v>278.57916374000001</v>
      </c>
      <c r="K120" s="129">
        <v>0.50133973850922098</v>
      </c>
      <c r="L120" s="130"/>
    </row>
    <row r="121" spans="1:12" ht="15" customHeight="1" x14ac:dyDescent="0.35">
      <c r="A121" s="124" t="s">
        <v>124</v>
      </c>
      <c r="B121" s="125"/>
      <c r="C121" s="125"/>
      <c r="D121" s="126"/>
      <c r="E121" s="30">
        <v>2428.5120000000002</v>
      </c>
      <c r="F121" s="127">
        <v>1592.3597241800001</v>
      </c>
      <c r="G121" s="128"/>
      <c r="H121" s="128"/>
      <c r="I121" s="30">
        <v>1378.7730664400001</v>
      </c>
      <c r="J121" s="30">
        <v>1373.24327784</v>
      </c>
      <c r="K121" s="129">
        <v>0.56774397921031505</v>
      </c>
      <c r="L121" s="130"/>
    </row>
    <row r="122" spans="1:12" ht="15" customHeight="1" x14ac:dyDescent="0.35">
      <c r="A122" s="124" t="s">
        <v>125</v>
      </c>
      <c r="B122" s="125"/>
      <c r="C122" s="125"/>
      <c r="D122" s="126"/>
      <c r="E122" s="30">
        <v>476.18506400000001</v>
      </c>
      <c r="F122" s="127">
        <v>362.01348541999999</v>
      </c>
      <c r="G122" s="128"/>
      <c r="H122" s="128"/>
      <c r="I122" s="30">
        <v>247.87490708000001</v>
      </c>
      <c r="J122" s="30">
        <v>238.11488953</v>
      </c>
      <c r="K122" s="129">
        <v>0.52054322115403395</v>
      </c>
      <c r="L122" s="130"/>
    </row>
    <row r="123" spans="1:12" ht="15" customHeight="1" x14ac:dyDescent="0.35">
      <c r="A123" s="124" t="s">
        <v>126</v>
      </c>
      <c r="B123" s="125"/>
      <c r="C123" s="125"/>
      <c r="D123" s="126"/>
      <c r="E123" s="30">
        <v>166.88244299999999</v>
      </c>
      <c r="F123" s="127">
        <v>127.58246238</v>
      </c>
      <c r="G123" s="128"/>
      <c r="H123" s="128"/>
      <c r="I123" s="30">
        <v>85.820935899999995</v>
      </c>
      <c r="J123" s="30">
        <v>83.097008270000003</v>
      </c>
      <c r="K123" s="129">
        <v>0.514259824803739</v>
      </c>
      <c r="L123" s="130"/>
    </row>
    <row r="124" spans="1:12" ht="15" customHeight="1" x14ac:dyDescent="0.35">
      <c r="A124" s="124" t="s">
        <v>127</v>
      </c>
      <c r="B124" s="125"/>
      <c r="C124" s="125"/>
      <c r="D124" s="126"/>
      <c r="E124" s="30">
        <v>233.69332700000001</v>
      </c>
      <c r="F124" s="127">
        <v>134.90590083999999</v>
      </c>
      <c r="G124" s="128"/>
      <c r="H124" s="128"/>
      <c r="I124" s="30">
        <v>123.19910369999999</v>
      </c>
      <c r="J124" s="30">
        <v>115.61810738</v>
      </c>
      <c r="K124" s="129">
        <v>0.52718280526683603</v>
      </c>
      <c r="L124" s="130"/>
    </row>
    <row r="125" spans="1:12" ht="15" customHeight="1" x14ac:dyDescent="0.35">
      <c r="A125" s="124" t="s">
        <v>128</v>
      </c>
      <c r="B125" s="125"/>
      <c r="C125" s="125"/>
      <c r="D125" s="126"/>
      <c r="E125" s="30">
        <v>7464.4210849999999</v>
      </c>
      <c r="F125" s="127">
        <v>3551.4264871099999</v>
      </c>
      <c r="G125" s="128"/>
      <c r="H125" s="128"/>
      <c r="I125" s="30">
        <v>3365.40092856</v>
      </c>
      <c r="J125" s="30">
        <v>3350.21663132</v>
      </c>
      <c r="K125" s="129">
        <v>0.45085893336361799</v>
      </c>
      <c r="L125" s="130"/>
    </row>
    <row r="126" spans="1:12" x14ac:dyDescent="0.35">
      <c r="A126" s="131" t="s">
        <v>129</v>
      </c>
      <c r="B126" s="132"/>
      <c r="C126" s="132"/>
      <c r="D126" s="133"/>
      <c r="E126" s="33">
        <v>1659969.2042330001</v>
      </c>
      <c r="F126" s="134">
        <v>1110008.3679658701</v>
      </c>
      <c r="G126" s="135"/>
      <c r="H126" s="135"/>
      <c r="I126" s="33">
        <v>1015616.6437301399</v>
      </c>
      <c r="J126" s="33">
        <v>997495.91521508899</v>
      </c>
      <c r="K126" s="136">
        <v>0.61182860569959396</v>
      </c>
      <c r="L126" s="137"/>
    </row>
    <row r="127" spans="1:12" x14ac:dyDescent="0.35">
      <c r="A127" s="120" t="s">
        <v>130</v>
      </c>
      <c r="B127" s="120"/>
      <c r="C127" s="120"/>
      <c r="D127" s="120"/>
      <c r="E127" s="120"/>
      <c r="F127" s="120"/>
      <c r="G127" s="120"/>
      <c r="H127" s="120"/>
      <c r="I127" s="120"/>
      <c r="J127" s="120"/>
      <c r="K127" s="120"/>
      <c r="L127" s="120"/>
    </row>
    <row r="128" spans="1:12" ht="15" customHeight="1" x14ac:dyDescent="0.35">
      <c r="A128" s="121" t="s">
        <v>131</v>
      </c>
      <c r="B128" s="121"/>
    </row>
    <row r="129" spans="1:8" x14ac:dyDescent="0.35">
      <c r="A129" s="122" t="s">
        <v>130</v>
      </c>
      <c r="B129" s="122"/>
      <c r="C129" s="122"/>
    </row>
    <row r="130" spans="1:8" x14ac:dyDescent="0.35">
      <c r="A130" s="122" t="s">
        <v>130</v>
      </c>
      <c r="B130" s="122"/>
      <c r="C130" s="122"/>
      <c r="D130" s="122"/>
      <c r="E130" s="122"/>
      <c r="F130" s="122"/>
      <c r="H130" s="32"/>
    </row>
    <row r="145" spans="1:11" x14ac:dyDescent="0.35">
      <c r="A145" s="122" t="s">
        <v>130</v>
      </c>
      <c r="B145" s="122"/>
      <c r="C145" s="122"/>
      <c r="D145" s="122"/>
      <c r="E145" s="122"/>
      <c r="F145" s="122"/>
    </row>
    <row r="146" spans="1:11" ht="15" customHeight="1" x14ac:dyDescent="0.35">
      <c r="A146" s="123" t="s">
        <v>132</v>
      </c>
      <c r="B146" s="123"/>
      <c r="C146" s="123"/>
      <c r="D146" s="123"/>
      <c r="E146" s="123"/>
      <c r="F146" s="123"/>
      <c r="G146" s="123"/>
      <c r="H146" s="123"/>
      <c r="I146" s="123"/>
      <c r="J146" s="123"/>
      <c r="K146" s="123"/>
    </row>
    <row r="147" spans="1:11" ht="15" customHeight="1" x14ac:dyDescent="0.35">
      <c r="A147" s="123" t="s">
        <v>133</v>
      </c>
      <c r="B147" s="123"/>
      <c r="C147" s="123"/>
      <c r="D147" s="123"/>
      <c r="E147" s="123"/>
      <c r="F147" s="123"/>
      <c r="G147" s="123"/>
      <c r="H147" s="123"/>
      <c r="I147" s="123"/>
      <c r="J147" s="123"/>
      <c r="K147" s="123"/>
    </row>
  </sheetData>
  <mergeCells count="376">
    <mergeCell ref="A4:D4"/>
    <mergeCell ref="F4:H4"/>
    <mergeCell ref="K4:L4"/>
    <mergeCell ref="A5:D5"/>
    <mergeCell ref="F5:H5"/>
    <mergeCell ref="K5:L5"/>
    <mergeCell ref="A6:D6"/>
    <mergeCell ref="F6:H6"/>
    <mergeCell ref="K6:L6"/>
    <mergeCell ref="A7:D7"/>
    <mergeCell ref="F7:H7"/>
    <mergeCell ref="K7:L7"/>
    <mergeCell ref="A8:D8"/>
    <mergeCell ref="F8:H8"/>
    <mergeCell ref="K8:L8"/>
    <mergeCell ref="A9:D9"/>
    <mergeCell ref="F9:H9"/>
    <mergeCell ref="K9:L9"/>
    <mergeCell ref="A10:D10"/>
    <mergeCell ref="F10:H10"/>
    <mergeCell ref="K10:L10"/>
    <mergeCell ref="A11:D11"/>
    <mergeCell ref="F11:H11"/>
    <mergeCell ref="K11:L11"/>
    <mergeCell ref="A12:D12"/>
    <mergeCell ref="F12:H12"/>
    <mergeCell ref="K12:L12"/>
    <mergeCell ref="A13:D13"/>
    <mergeCell ref="F13:H13"/>
    <mergeCell ref="K13:L13"/>
    <mergeCell ref="A14:D14"/>
    <mergeCell ref="F14:H14"/>
    <mergeCell ref="K14:L14"/>
    <mergeCell ref="A15:D15"/>
    <mergeCell ref="F15:H15"/>
    <mergeCell ref="K15:L15"/>
    <mergeCell ref="A16:D16"/>
    <mergeCell ref="F16:H16"/>
    <mergeCell ref="K16:L16"/>
    <mergeCell ref="A17:D17"/>
    <mergeCell ref="F17:H17"/>
    <mergeCell ref="K17:L17"/>
    <mergeCell ref="A18:D18"/>
    <mergeCell ref="F18:H18"/>
    <mergeCell ref="K18:L18"/>
    <mergeCell ref="A19:D19"/>
    <mergeCell ref="F19:H19"/>
    <mergeCell ref="K19:L19"/>
    <mergeCell ref="A20:D20"/>
    <mergeCell ref="F20:H20"/>
    <mergeCell ref="K20:L20"/>
    <mergeCell ref="A21:D21"/>
    <mergeCell ref="F21:H21"/>
    <mergeCell ref="K21:L21"/>
    <mergeCell ref="A22:D22"/>
    <mergeCell ref="F22:H22"/>
    <mergeCell ref="K22:L22"/>
    <mergeCell ref="A23:D23"/>
    <mergeCell ref="F23:H23"/>
    <mergeCell ref="K23:L23"/>
    <mergeCell ref="A24:D24"/>
    <mergeCell ref="F24:H24"/>
    <mergeCell ref="K24:L24"/>
    <mergeCell ref="A25:D25"/>
    <mergeCell ref="F25:H25"/>
    <mergeCell ref="K25:L25"/>
    <mergeCell ref="A26:D26"/>
    <mergeCell ref="F26:H26"/>
    <mergeCell ref="K26:L26"/>
    <mergeCell ref="A27:D27"/>
    <mergeCell ref="F27:H27"/>
    <mergeCell ref="K27:L27"/>
    <mergeCell ref="A28:D28"/>
    <mergeCell ref="F28:H28"/>
    <mergeCell ref="K28:L28"/>
    <mergeCell ref="A29:D29"/>
    <mergeCell ref="F29:H29"/>
    <mergeCell ref="K29:L29"/>
    <mergeCell ref="A30:D30"/>
    <mergeCell ref="F30:H30"/>
    <mergeCell ref="K30:L30"/>
    <mergeCell ref="A31:D31"/>
    <mergeCell ref="F31:H31"/>
    <mergeCell ref="K31:L31"/>
    <mergeCell ref="A32:D32"/>
    <mergeCell ref="F32:H32"/>
    <mergeCell ref="K32:L32"/>
    <mergeCell ref="A33:D33"/>
    <mergeCell ref="F33:H33"/>
    <mergeCell ref="K33:L33"/>
    <mergeCell ref="A34:D34"/>
    <mergeCell ref="F34:H34"/>
    <mergeCell ref="K34:L34"/>
    <mergeCell ref="A35:D35"/>
    <mergeCell ref="F35:H35"/>
    <mergeCell ref="K35:L35"/>
    <mergeCell ref="A36:D36"/>
    <mergeCell ref="F36:H36"/>
    <mergeCell ref="K36:L36"/>
    <mergeCell ref="A37:D37"/>
    <mergeCell ref="F37:H37"/>
    <mergeCell ref="K37:L37"/>
    <mergeCell ref="A38:D38"/>
    <mergeCell ref="F38:H38"/>
    <mergeCell ref="K38:L38"/>
    <mergeCell ref="A39:D39"/>
    <mergeCell ref="F39:H39"/>
    <mergeCell ref="K39:L39"/>
    <mergeCell ref="A40:D40"/>
    <mergeCell ref="F40:H40"/>
    <mergeCell ref="K40:L40"/>
    <mergeCell ref="A41:D41"/>
    <mergeCell ref="F41:H41"/>
    <mergeCell ref="K41:L41"/>
    <mergeCell ref="A42:D42"/>
    <mergeCell ref="F42:H42"/>
    <mergeCell ref="K42:L42"/>
    <mergeCell ref="A43:D43"/>
    <mergeCell ref="F43:H43"/>
    <mergeCell ref="K43:L43"/>
    <mergeCell ref="A44:D44"/>
    <mergeCell ref="F44:H44"/>
    <mergeCell ref="K44:L44"/>
    <mergeCell ref="A45:D45"/>
    <mergeCell ref="F45:H45"/>
    <mergeCell ref="K45:L45"/>
    <mergeCell ref="A46:D46"/>
    <mergeCell ref="F46:H46"/>
    <mergeCell ref="K46:L46"/>
    <mergeCell ref="A47:D47"/>
    <mergeCell ref="F47:H47"/>
    <mergeCell ref="K47:L47"/>
    <mergeCell ref="A48:D48"/>
    <mergeCell ref="F48:H48"/>
    <mergeCell ref="K48:L48"/>
    <mergeCell ref="A49:D49"/>
    <mergeCell ref="F49:H49"/>
    <mergeCell ref="K49:L49"/>
    <mergeCell ref="A50:D50"/>
    <mergeCell ref="F50:H50"/>
    <mergeCell ref="K50:L50"/>
    <mergeCell ref="A51:D51"/>
    <mergeCell ref="F51:H51"/>
    <mergeCell ref="K51:L51"/>
    <mergeCell ref="A52:D52"/>
    <mergeCell ref="F52:H52"/>
    <mergeCell ref="K52:L52"/>
    <mergeCell ref="A53:D53"/>
    <mergeCell ref="F53:H53"/>
    <mergeCell ref="K53:L53"/>
    <mergeCell ref="A54:D54"/>
    <mergeCell ref="F54:H54"/>
    <mergeCell ref="K54:L54"/>
    <mergeCell ref="A55:D55"/>
    <mergeCell ref="F55:H55"/>
    <mergeCell ref="K55:L55"/>
    <mergeCell ref="A56:D56"/>
    <mergeCell ref="F56:H56"/>
    <mergeCell ref="K56:L56"/>
    <mergeCell ref="A57:D57"/>
    <mergeCell ref="F57:H57"/>
    <mergeCell ref="K57:L57"/>
    <mergeCell ref="A58:D58"/>
    <mergeCell ref="F58:H58"/>
    <mergeCell ref="K58:L58"/>
    <mergeCell ref="A59:D59"/>
    <mergeCell ref="F59:H59"/>
    <mergeCell ref="K59:L59"/>
    <mergeCell ref="A60:D60"/>
    <mergeCell ref="F60:H60"/>
    <mergeCell ref="K60:L60"/>
    <mergeCell ref="A61:D61"/>
    <mergeCell ref="F61:H61"/>
    <mergeCell ref="K61:L61"/>
    <mergeCell ref="A62:D62"/>
    <mergeCell ref="F62:H62"/>
    <mergeCell ref="K62:L62"/>
    <mergeCell ref="A63:D63"/>
    <mergeCell ref="F63:H63"/>
    <mergeCell ref="K63:L63"/>
    <mergeCell ref="A64:D64"/>
    <mergeCell ref="F64:H64"/>
    <mergeCell ref="K64:L64"/>
    <mergeCell ref="A65:D65"/>
    <mergeCell ref="F65:H65"/>
    <mergeCell ref="K65:L65"/>
    <mergeCell ref="A66:D66"/>
    <mergeCell ref="F66:H66"/>
    <mergeCell ref="K66:L66"/>
    <mergeCell ref="A67:D67"/>
    <mergeCell ref="F67:H67"/>
    <mergeCell ref="K67:L67"/>
    <mergeCell ref="A68:D68"/>
    <mergeCell ref="F68:H68"/>
    <mergeCell ref="K68:L68"/>
    <mergeCell ref="A69:D69"/>
    <mergeCell ref="F69:H69"/>
    <mergeCell ref="K69:L69"/>
    <mergeCell ref="A70:D70"/>
    <mergeCell ref="F70:H70"/>
    <mergeCell ref="K70:L70"/>
    <mergeCell ref="A71:D71"/>
    <mergeCell ref="F71:H71"/>
    <mergeCell ref="K71:L71"/>
    <mergeCell ref="A72:D72"/>
    <mergeCell ref="F72:H72"/>
    <mergeCell ref="K72:L72"/>
    <mergeCell ref="A73:D73"/>
    <mergeCell ref="F73:H73"/>
    <mergeCell ref="K73:L73"/>
    <mergeCell ref="A74:D74"/>
    <mergeCell ref="F74:H74"/>
    <mergeCell ref="K74:L74"/>
    <mergeCell ref="A75:D75"/>
    <mergeCell ref="F75:H75"/>
    <mergeCell ref="K75:L75"/>
    <mergeCell ref="A76:D76"/>
    <mergeCell ref="F76:H76"/>
    <mergeCell ref="K76:L76"/>
    <mergeCell ref="A77:D77"/>
    <mergeCell ref="F77:H77"/>
    <mergeCell ref="K77:L77"/>
    <mergeCell ref="A78:D78"/>
    <mergeCell ref="F78:H78"/>
    <mergeCell ref="K78:L78"/>
    <mergeCell ref="A79:D79"/>
    <mergeCell ref="F79:H79"/>
    <mergeCell ref="K79:L79"/>
    <mergeCell ref="A80:D80"/>
    <mergeCell ref="F80:H80"/>
    <mergeCell ref="K80:L80"/>
    <mergeCell ref="A81:D81"/>
    <mergeCell ref="F81:H81"/>
    <mergeCell ref="K81:L81"/>
    <mergeCell ref="A82:D82"/>
    <mergeCell ref="F82:H82"/>
    <mergeCell ref="K82:L82"/>
    <mergeCell ref="A83:D83"/>
    <mergeCell ref="F83:H83"/>
    <mergeCell ref="K83:L83"/>
    <mergeCell ref="A84:D84"/>
    <mergeCell ref="F84:H84"/>
    <mergeCell ref="K84:L84"/>
    <mergeCell ref="A85:D85"/>
    <mergeCell ref="F85:H85"/>
    <mergeCell ref="K85:L85"/>
    <mergeCell ref="A86:D86"/>
    <mergeCell ref="F86:H86"/>
    <mergeCell ref="K86:L86"/>
    <mergeCell ref="A87:D87"/>
    <mergeCell ref="F87:H87"/>
    <mergeCell ref="K87:L87"/>
    <mergeCell ref="A88:D88"/>
    <mergeCell ref="F88:H88"/>
    <mergeCell ref="K88:L88"/>
    <mergeCell ref="A89:D89"/>
    <mergeCell ref="F89:H89"/>
    <mergeCell ref="K89:L89"/>
    <mergeCell ref="A90:D90"/>
    <mergeCell ref="F90:H90"/>
    <mergeCell ref="K90:L90"/>
    <mergeCell ref="A91:D91"/>
    <mergeCell ref="F91:H91"/>
    <mergeCell ref="K91:L91"/>
    <mergeCell ref="A92:D92"/>
    <mergeCell ref="F92:H92"/>
    <mergeCell ref="K92:L92"/>
    <mergeCell ref="A93:D93"/>
    <mergeCell ref="F93:H93"/>
    <mergeCell ref="K93:L93"/>
    <mergeCell ref="A94:D94"/>
    <mergeCell ref="F94:H94"/>
    <mergeCell ref="K94:L94"/>
    <mergeCell ref="A95:D95"/>
    <mergeCell ref="F95:H95"/>
    <mergeCell ref="K95:L95"/>
    <mergeCell ref="A96:D96"/>
    <mergeCell ref="F96:H96"/>
    <mergeCell ref="K96:L96"/>
    <mergeCell ref="A97:D97"/>
    <mergeCell ref="F97:H97"/>
    <mergeCell ref="K97:L97"/>
    <mergeCell ref="A98:D98"/>
    <mergeCell ref="F98:H98"/>
    <mergeCell ref="K98:L98"/>
    <mergeCell ref="A99:D99"/>
    <mergeCell ref="F99:H99"/>
    <mergeCell ref="K99:L99"/>
    <mergeCell ref="A100:D100"/>
    <mergeCell ref="F100:H100"/>
    <mergeCell ref="K100:L100"/>
    <mergeCell ref="A101:D101"/>
    <mergeCell ref="F101:H101"/>
    <mergeCell ref="K101:L101"/>
    <mergeCell ref="A102:D102"/>
    <mergeCell ref="F102:H102"/>
    <mergeCell ref="K102:L102"/>
    <mergeCell ref="A103:D103"/>
    <mergeCell ref="F103:H103"/>
    <mergeCell ref="K103:L103"/>
    <mergeCell ref="A104:D104"/>
    <mergeCell ref="F104:H104"/>
    <mergeCell ref="K104:L104"/>
    <mergeCell ref="A105:D105"/>
    <mergeCell ref="F105:H105"/>
    <mergeCell ref="K105:L105"/>
    <mergeCell ref="A106:D106"/>
    <mergeCell ref="F106:H106"/>
    <mergeCell ref="K106:L106"/>
    <mergeCell ref="A107:D107"/>
    <mergeCell ref="F107:H107"/>
    <mergeCell ref="K107:L107"/>
    <mergeCell ref="A108:D108"/>
    <mergeCell ref="F108:H108"/>
    <mergeCell ref="K108:L108"/>
    <mergeCell ref="A109:D109"/>
    <mergeCell ref="F109:H109"/>
    <mergeCell ref="K109:L109"/>
    <mergeCell ref="A110:D110"/>
    <mergeCell ref="F110:H110"/>
    <mergeCell ref="K110:L110"/>
    <mergeCell ref="A111:D111"/>
    <mergeCell ref="F111:H111"/>
    <mergeCell ref="K111:L111"/>
    <mergeCell ref="A112:D112"/>
    <mergeCell ref="F112:H112"/>
    <mergeCell ref="K112:L112"/>
    <mergeCell ref="A113:D113"/>
    <mergeCell ref="F113:H113"/>
    <mergeCell ref="K113:L113"/>
    <mergeCell ref="A114:D114"/>
    <mergeCell ref="F114:H114"/>
    <mergeCell ref="K114:L114"/>
    <mergeCell ref="A115:D115"/>
    <mergeCell ref="F115:H115"/>
    <mergeCell ref="K115:L115"/>
    <mergeCell ref="A116:D116"/>
    <mergeCell ref="F116:H116"/>
    <mergeCell ref="K116:L116"/>
    <mergeCell ref="A117:D117"/>
    <mergeCell ref="F117:H117"/>
    <mergeCell ref="K117:L117"/>
    <mergeCell ref="A118:D118"/>
    <mergeCell ref="F118:H118"/>
    <mergeCell ref="K118:L118"/>
    <mergeCell ref="A119:D119"/>
    <mergeCell ref="F119:H119"/>
    <mergeCell ref="K119:L119"/>
    <mergeCell ref="A120:D120"/>
    <mergeCell ref="F120:H120"/>
    <mergeCell ref="K120:L120"/>
    <mergeCell ref="A121:D121"/>
    <mergeCell ref="F121:H121"/>
    <mergeCell ref="K121:L121"/>
    <mergeCell ref="A122:D122"/>
    <mergeCell ref="F122:H122"/>
    <mergeCell ref="K122:L122"/>
    <mergeCell ref="A123:D123"/>
    <mergeCell ref="F123:H123"/>
    <mergeCell ref="K123:L123"/>
    <mergeCell ref="A127:L127"/>
    <mergeCell ref="A128:B128"/>
    <mergeCell ref="A129:C129"/>
    <mergeCell ref="A130:F130"/>
    <mergeCell ref="A145:F145"/>
    <mergeCell ref="A146:K146"/>
    <mergeCell ref="A147:K147"/>
    <mergeCell ref="A124:D124"/>
    <mergeCell ref="F124:H124"/>
    <mergeCell ref="K124:L124"/>
    <mergeCell ref="A125:D125"/>
    <mergeCell ref="F125:H125"/>
    <mergeCell ref="K125:L125"/>
    <mergeCell ref="A126:D126"/>
    <mergeCell ref="F126:H126"/>
    <mergeCell ref="K126:L126"/>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4"/>
  <sheetViews>
    <sheetView topLeftCell="A109" workbookViewId="0">
      <selection activeCell="E123" sqref="E123"/>
    </sheetView>
  </sheetViews>
  <sheetFormatPr baseColWidth="10" defaultColWidth="9.1796875" defaultRowHeight="14.5" x14ac:dyDescent="0.35"/>
  <cols>
    <col min="1" max="3" width="9.1796875" style="1"/>
    <col min="4" max="4" width="43.81640625" style="1" customWidth="1"/>
    <col min="5" max="5" width="16.54296875" style="1" customWidth="1"/>
    <col min="6" max="6" width="5.1796875" style="1" customWidth="1"/>
    <col min="7" max="7" width="4.81640625" style="1" customWidth="1"/>
    <col min="8" max="8" width="5.81640625" style="1" customWidth="1"/>
    <col min="9" max="9" width="21" style="1" customWidth="1"/>
    <col min="10" max="10" width="19.453125" style="1" customWidth="1"/>
    <col min="11" max="11" width="6" style="1" customWidth="1"/>
    <col min="12" max="12" width="5" style="1" customWidth="1"/>
    <col min="13" max="13" width="4.7265625" style="1" customWidth="1"/>
    <col min="14" max="16384" width="9.1796875" style="1"/>
  </cols>
  <sheetData>
    <row r="1" spans="1:13" x14ac:dyDescent="0.35">
      <c r="A1" s="158" t="s">
        <v>134</v>
      </c>
      <c r="B1" s="158"/>
      <c r="C1" s="158"/>
    </row>
    <row r="2" spans="1:13" x14ac:dyDescent="0.35">
      <c r="A2" s="159" t="s">
        <v>135</v>
      </c>
      <c r="B2" s="159"/>
      <c r="C2" s="159"/>
    </row>
    <row r="3" spans="1:13" x14ac:dyDescent="0.35">
      <c r="A3" s="122" t="s">
        <v>130</v>
      </c>
      <c r="B3" s="122"/>
      <c r="C3" s="122"/>
      <c r="D3" s="122"/>
      <c r="E3" s="122"/>
      <c r="F3" s="122"/>
      <c r="G3" s="122"/>
      <c r="H3" s="122"/>
      <c r="I3" s="122"/>
      <c r="J3" s="122"/>
      <c r="K3" s="122"/>
    </row>
    <row r="4" spans="1:13" x14ac:dyDescent="0.35">
      <c r="A4" s="160" t="s">
        <v>136</v>
      </c>
      <c r="B4" s="161"/>
      <c r="C4" s="161"/>
      <c r="D4" s="161"/>
      <c r="E4" s="2" t="s">
        <v>3</v>
      </c>
      <c r="F4" s="148" t="s">
        <v>4</v>
      </c>
      <c r="G4" s="149"/>
      <c r="H4" s="149"/>
      <c r="I4" s="2" t="s">
        <v>5</v>
      </c>
      <c r="J4" s="2" t="s">
        <v>6</v>
      </c>
      <c r="K4" s="148" t="s">
        <v>7</v>
      </c>
      <c r="L4" s="149"/>
      <c r="M4" s="162"/>
    </row>
    <row r="5" spans="1:13" x14ac:dyDescent="0.35">
      <c r="A5" s="153" t="s">
        <v>8</v>
      </c>
      <c r="B5" s="154"/>
      <c r="C5" s="154"/>
      <c r="D5" s="154"/>
      <c r="E5" s="3">
        <v>852.77099999999996</v>
      </c>
      <c r="F5" s="127">
        <v>848.31208903000004</v>
      </c>
      <c r="G5" s="128"/>
      <c r="H5" s="128"/>
      <c r="I5" s="3">
        <v>848.31208903000004</v>
      </c>
      <c r="J5" s="3">
        <v>749.65476523999996</v>
      </c>
      <c r="K5" s="155">
        <v>0.99477126805437799</v>
      </c>
      <c r="L5" s="156"/>
      <c r="M5" s="157"/>
    </row>
    <row r="6" spans="1:13" x14ac:dyDescent="0.35">
      <c r="A6" s="153" t="s">
        <v>9</v>
      </c>
      <c r="B6" s="154"/>
      <c r="C6" s="154"/>
      <c r="D6" s="154"/>
      <c r="E6" s="3">
        <v>136.06227699999999</v>
      </c>
      <c r="F6" s="127">
        <v>127.53417552000001</v>
      </c>
      <c r="G6" s="128"/>
      <c r="H6" s="128"/>
      <c r="I6" s="3">
        <v>126.21098732999999</v>
      </c>
      <c r="J6" s="3">
        <v>112.02521024000001</v>
      </c>
      <c r="K6" s="155">
        <v>0.92759720116987299</v>
      </c>
      <c r="L6" s="156"/>
      <c r="M6" s="157"/>
    </row>
    <row r="7" spans="1:13" x14ac:dyDescent="0.35">
      <c r="A7" s="153" t="s">
        <v>10</v>
      </c>
      <c r="B7" s="154"/>
      <c r="C7" s="154"/>
      <c r="D7" s="154"/>
      <c r="E7" s="3">
        <v>6357.618735</v>
      </c>
      <c r="F7" s="127">
        <v>6338.7262899799998</v>
      </c>
      <c r="G7" s="128"/>
      <c r="H7" s="128"/>
      <c r="I7" s="3">
        <v>6338.7262899799998</v>
      </c>
      <c r="J7" s="3">
        <v>5501.3782305799996</v>
      </c>
      <c r="K7" s="155">
        <v>0.99702837716329396</v>
      </c>
      <c r="L7" s="156"/>
      <c r="M7" s="157"/>
    </row>
    <row r="8" spans="1:13" x14ac:dyDescent="0.35">
      <c r="A8" s="153" t="s">
        <v>11</v>
      </c>
      <c r="B8" s="154"/>
      <c r="C8" s="154"/>
      <c r="D8" s="154"/>
      <c r="E8" s="3">
        <v>3367.273921</v>
      </c>
      <c r="F8" s="127">
        <v>2934.9921872</v>
      </c>
      <c r="G8" s="128"/>
      <c r="H8" s="128"/>
      <c r="I8" s="3">
        <v>2934.9921872</v>
      </c>
      <c r="J8" s="3">
        <v>2506.7470431500001</v>
      </c>
      <c r="K8" s="155">
        <v>0.871622640764662</v>
      </c>
      <c r="L8" s="156"/>
      <c r="M8" s="157"/>
    </row>
    <row r="9" spans="1:13" x14ac:dyDescent="0.35">
      <c r="A9" s="153" t="s">
        <v>12</v>
      </c>
      <c r="B9" s="154"/>
      <c r="C9" s="154"/>
      <c r="D9" s="154"/>
      <c r="E9" s="3">
        <v>1844.3843629999999</v>
      </c>
      <c r="F9" s="127">
        <v>1833.2440977900001</v>
      </c>
      <c r="G9" s="128"/>
      <c r="H9" s="128"/>
      <c r="I9" s="3">
        <v>1833.2440975300001</v>
      </c>
      <c r="J9" s="3">
        <v>1304.1253711899999</v>
      </c>
      <c r="K9" s="155">
        <v>0.99395990028245595</v>
      </c>
      <c r="L9" s="156"/>
      <c r="M9" s="157"/>
    </row>
    <row r="10" spans="1:13" x14ac:dyDescent="0.35">
      <c r="A10" s="153" t="s">
        <v>13</v>
      </c>
      <c r="B10" s="154"/>
      <c r="C10" s="154"/>
      <c r="D10" s="154"/>
      <c r="E10" s="3">
        <v>1020.847571</v>
      </c>
      <c r="F10" s="127">
        <v>751.14689587999999</v>
      </c>
      <c r="G10" s="128"/>
      <c r="H10" s="128"/>
      <c r="I10" s="3">
        <v>748.44845742999996</v>
      </c>
      <c r="J10" s="3">
        <v>724.95758353999997</v>
      </c>
      <c r="K10" s="155">
        <v>0.73316377360513896</v>
      </c>
      <c r="L10" s="156"/>
      <c r="M10" s="157"/>
    </row>
    <row r="11" spans="1:13" x14ac:dyDescent="0.35">
      <c r="A11" s="153" t="s">
        <v>14</v>
      </c>
      <c r="B11" s="154"/>
      <c r="C11" s="154"/>
      <c r="D11" s="154"/>
      <c r="E11" s="3">
        <v>161.988</v>
      </c>
      <c r="F11" s="127">
        <v>157.77008988</v>
      </c>
      <c r="G11" s="128"/>
      <c r="H11" s="128"/>
      <c r="I11" s="3">
        <v>157.77008978999999</v>
      </c>
      <c r="J11" s="3">
        <v>151.99953124999999</v>
      </c>
      <c r="K11" s="155">
        <v>0.97396158845099601</v>
      </c>
      <c r="L11" s="156"/>
      <c r="M11" s="157"/>
    </row>
    <row r="12" spans="1:13" x14ac:dyDescent="0.35">
      <c r="A12" s="153" t="s">
        <v>15</v>
      </c>
      <c r="B12" s="154"/>
      <c r="C12" s="154"/>
      <c r="D12" s="154"/>
      <c r="E12" s="3">
        <v>420.48099999999999</v>
      </c>
      <c r="F12" s="127">
        <v>398.44553163</v>
      </c>
      <c r="G12" s="128"/>
      <c r="H12" s="128"/>
      <c r="I12" s="3">
        <v>398.44234791000002</v>
      </c>
      <c r="J12" s="3">
        <v>357.33515484999998</v>
      </c>
      <c r="K12" s="155">
        <v>0.94758704414705996</v>
      </c>
      <c r="L12" s="156"/>
      <c r="M12" s="157"/>
    </row>
    <row r="13" spans="1:13" x14ac:dyDescent="0.35">
      <c r="A13" s="153" t="s">
        <v>16</v>
      </c>
      <c r="B13" s="154"/>
      <c r="C13" s="154"/>
      <c r="D13" s="154"/>
      <c r="E13" s="3">
        <v>273.31376899999998</v>
      </c>
      <c r="F13" s="127">
        <v>250.30381342000001</v>
      </c>
      <c r="G13" s="128"/>
      <c r="H13" s="128"/>
      <c r="I13" s="3">
        <v>249.51169396</v>
      </c>
      <c r="J13" s="3">
        <v>224.85006482</v>
      </c>
      <c r="K13" s="155">
        <v>0.91291300424750998</v>
      </c>
      <c r="L13" s="156"/>
      <c r="M13" s="157"/>
    </row>
    <row r="14" spans="1:13" x14ac:dyDescent="0.35">
      <c r="A14" s="153" t="s">
        <v>17</v>
      </c>
      <c r="B14" s="154"/>
      <c r="C14" s="154"/>
      <c r="D14" s="154"/>
      <c r="E14" s="3">
        <v>157.39704599999999</v>
      </c>
      <c r="F14" s="127">
        <v>142.04875589</v>
      </c>
      <c r="G14" s="128"/>
      <c r="H14" s="128"/>
      <c r="I14" s="3">
        <v>141.87778089</v>
      </c>
      <c r="J14" s="3">
        <v>134.05321731000001</v>
      </c>
      <c r="K14" s="155">
        <v>0.90140053130349096</v>
      </c>
      <c r="L14" s="156"/>
      <c r="M14" s="157"/>
    </row>
    <row r="15" spans="1:13" x14ac:dyDescent="0.35">
      <c r="A15" s="153" t="s">
        <v>18</v>
      </c>
      <c r="B15" s="154"/>
      <c r="C15" s="154"/>
      <c r="D15" s="154"/>
      <c r="E15" s="3">
        <v>982.02593100000001</v>
      </c>
      <c r="F15" s="127">
        <v>879.01926839999999</v>
      </c>
      <c r="G15" s="128"/>
      <c r="H15" s="128"/>
      <c r="I15" s="3">
        <v>878.26078708</v>
      </c>
      <c r="J15" s="3">
        <v>666.43397313000003</v>
      </c>
      <c r="K15" s="155">
        <v>0.89433563753827205</v>
      </c>
      <c r="L15" s="156"/>
      <c r="M15" s="157"/>
    </row>
    <row r="16" spans="1:13" x14ac:dyDescent="0.35">
      <c r="A16" s="153" t="s">
        <v>137</v>
      </c>
      <c r="B16" s="154"/>
      <c r="C16" s="154"/>
      <c r="D16" s="154"/>
      <c r="E16" s="3">
        <v>808.01744599999995</v>
      </c>
      <c r="F16" s="127">
        <v>763.22622641999999</v>
      </c>
      <c r="G16" s="128"/>
      <c r="H16" s="128"/>
      <c r="I16" s="3">
        <v>746.78949223999996</v>
      </c>
      <c r="J16" s="3">
        <v>666.19753161999995</v>
      </c>
      <c r="K16" s="155">
        <v>0.92422446561877802</v>
      </c>
      <c r="L16" s="156"/>
      <c r="M16" s="157"/>
    </row>
    <row r="17" spans="1:13" x14ac:dyDescent="0.35">
      <c r="A17" s="153" t="s">
        <v>19</v>
      </c>
      <c r="B17" s="154"/>
      <c r="C17" s="154"/>
      <c r="D17" s="154"/>
      <c r="E17" s="3">
        <v>414.91445199999998</v>
      </c>
      <c r="F17" s="127">
        <v>407.72483790000001</v>
      </c>
      <c r="G17" s="128"/>
      <c r="H17" s="128"/>
      <c r="I17" s="3">
        <v>407.72483790000001</v>
      </c>
      <c r="J17" s="3">
        <v>343.83289982999997</v>
      </c>
      <c r="K17" s="155">
        <v>0.98267205669664104</v>
      </c>
      <c r="L17" s="156"/>
      <c r="M17" s="157"/>
    </row>
    <row r="18" spans="1:13" x14ac:dyDescent="0.35">
      <c r="A18" s="153" t="s">
        <v>20</v>
      </c>
      <c r="B18" s="154"/>
      <c r="C18" s="154"/>
      <c r="D18" s="154"/>
      <c r="E18" s="3">
        <v>162.36199999999999</v>
      </c>
      <c r="F18" s="127">
        <v>140.41904048999999</v>
      </c>
      <c r="G18" s="128"/>
      <c r="H18" s="128"/>
      <c r="I18" s="3">
        <v>140.41904048999999</v>
      </c>
      <c r="J18" s="3">
        <v>103.61423651</v>
      </c>
      <c r="K18" s="155">
        <v>0.86485163086190098</v>
      </c>
      <c r="L18" s="156"/>
      <c r="M18" s="157"/>
    </row>
    <row r="19" spans="1:13" x14ac:dyDescent="0.35">
      <c r="A19" s="153" t="s">
        <v>21</v>
      </c>
      <c r="B19" s="154"/>
      <c r="C19" s="154"/>
      <c r="D19" s="154"/>
      <c r="E19" s="3">
        <v>150.029191</v>
      </c>
      <c r="F19" s="127">
        <v>105.07105184</v>
      </c>
      <c r="G19" s="128"/>
      <c r="H19" s="128"/>
      <c r="I19" s="3">
        <v>105.07105184</v>
      </c>
      <c r="J19" s="3">
        <v>91.532565219999995</v>
      </c>
      <c r="K19" s="155">
        <v>0.70033738860859396</v>
      </c>
      <c r="L19" s="156"/>
      <c r="M19" s="157"/>
    </row>
    <row r="20" spans="1:13" x14ac:dyDescent="0.35">
      <c r="A20" s="153" t="s">
        <v>22</v>
      </c>
      <c r="B20" s="154"/>
      <c r="C20" s="154"/>
      <c r="D20" s="154"/>
      <c r="E20" s="3">
        <v>741.60676000000001</v>
      </c>
      <c r="F20" s="127">
        <v>614.26588592999997</v>
      </c>
      <c r="G20" s="128"/>
      <c r="H20" s="128"/>
      <c r="I20" s="3">
        <v>611.73058271000002</v>
      </c>
      <c r="J20" s="3">
        <v>512.11892929999999</v>
      </c>
      <c r="K20" s="155">
        <v>0.82487190746481298</v>
      </c>
      <c r="L20" s="156"/>
      <c r="M20" s="157"/>
    </row>
    <row r="21" spans="1:13" x14ac:dyDescent="0.35">
      <c r="A21" s="153" t="s">
        <v>23</v>
      </c>
      <c r="B21" s="154"/>
      <c r="C21" s="154"/>
      <c r="D21" s="154"/>
      <c r="E21" s="3">
        <v>2481.32755</v>
      </c>
      <c r="F21" s="127">
        <v>2415.20895187</v>
      </c>
      <c r="G21" s="128"/>
      <c r="H21" s="128"/>
      <c r="I21" s="3">
        <v>2412.7279185900002</v>
      </c>
      <c r="J21" s="3">
        <v>1905.5981540400001</v>
      </c>
      <c r="K21" s="155">
        <v>0.97235365745646896</v>
      </c>
      <c r="L21" s="156"/>
      <c r="M21" s="157"/>
    </row>
    <row r="22" spans="1:13" x14ac:dyDescent="0.35">
      <c r="A22" s="153" t="s">
        <v>24</v>
      </c>
      <c r="B22" s="154"/>
      <c r="C22" s="154"/>
      <c r="D22" s="154"/>
      <c r="E22" s="3">
        <v>1398.2451080000001</v>
      </c>
      <c r="F22" s="127">
        <v>1391.64341311</v>
      </c>
      <c r="G22" s="128"/>
      <c r="H22" s="128"/>
      <c r="I22" s="3">
        <v>1391.6184241999999</v>
      </c>
      <c r="J22" s="3">
        <v>1218.45396222</v>
      </c>
      <c r="K22" s="155">
        <v>0.99526071376035197</v>
      </c>
      <c r="L22" s="156"/>
      <c r="M22" s="157"/>
    </row>
    <row r="23" spans="1:13" x14ac:dyDescent="0.35">
      <c r="A23" s="153" t="s">
        <v>25</v>
      </c>
      <c r="B23" s="154"/>
      <c r="C23" s="154"/>
      <c r="D23" s="154"/>
      <c r="E23" s="3">
        <v>117.19199999999999</v>
      </c>
      <c r="F23" s="127">
        <v>112.71585743999999</v>
      </c>
      <c r="G23" s="128"/>
      <c r="H23" s="128"/>
      <c r="I23" s="3">
        <v>112.67315738000001</v>
      </c>
      <c r="J23" s="3">
        <v>104.31277989</v>
      </c>
      <c r="K23" s="155">
        <v>0.961440690320158</v>
      </c>
      <c r="L23" s="156"/>
      <c r="M23" s="157"/>
    </row>
    <row r="24" spans="1:13" x14ac:dyDescent="0.35">
      <c r="A24" s="153" t="s">
        <v>26</v>
      </c>
      <c r="B24" s="154"/>
      <c r="C24" s="154"/>
      <c r="D24" s="154"/>
      <c r="E24" s="3">
        <v>543.12187300000005</v>
      </c>
      <c r="F24" s="127">
        <v>445.36081062</v>
      </c>
      <c r="G24" s="128"/>
      <c r="H24" s="128"/>
      <c r="I24" s="3">
        <v>433.21387838999999</v>
      </c>
      <c r="J24" s="3">
        <v>391.22613131999998</v>
      </c>
      <c r="K24" s="155">
        <v>0.79763658936637905</v>
      </c>
      <c r="L24" s="156"/>
      <c r="M24" s="157"/>
    </row>
    <row r="25" spans="1:13" x14ac:dyDescent="0.35">
      <c r="A25" s="153" t="s">
        <v>138</v>
      </c>
      <c r="B25" s="154"/>
      <c r="C25" s="154"/>
      <c r="D25" s="154"/>
      <c r="E25" s="3">
        <v>682.04915900000003</v>
      </c>
      <c r="F25" s="127">
        <v>569.40398130000005</v>
      </c>
      <c r="G25" s="128"/>
      <c r="H25" s="128"/>
      <c r="I25" s="3">
        <v>569.38273078999998</v>
      </c>
      <c r="J25" s="3">
        <v>526.89106924999999</v>
      </c>
      <c r="K25" s="155">
        <v>0.83481186550367104</v>
      </c>
      <c r="L25" s="156"/>
      <c r="M25" s="157"/>
    </row>
    <row r="26" spans="1:13" x14ac:dyDescent="0.35">
      <c r="A26" s="153" t="s">
        <v>27</v>
      </c>
      <c r="B26" s="154"/>
      <c r="C26" s="154"/>
      <c r="D26" s="154"/>
      <c r="E26" s="3">
        <v>186.24299999999999</v>
      </c>
      <c r="F26" s="127">
        <v>156.84304667000001</v>
      </c>
      <c r="G26" s="128"/>
      <c r="H26" s="128"/>
      <c r="I26" s="3">
        <v>156.60613262999999</v>
      </c>
      <c r="J26" s="3">
        <v>139.91016342</v>
      </c>
      <c r="K26" s="155">
        <v>0.84086989916399602</v>
      </c>
      <c r="L26" s="156"/>
      <c r="M26" s="157"/>
    </row>
    <row r="27" spans="1:13" x14ac:dyDescent="0.35">
      <c r="A27" s="153" t="s">
        <v>28</v>
      </c>
      <c r="B27" s="154"/>
      <c r="C27" s="154"/>
      <c r="D27" s="154"/>
      <c r="E27" s="3">
        <v>12.345425000000001</v>
      </c>
      <c r="F27" s="127">
        <v>10.95403992</v>
      </c>
      <c r="G27" s="128"/>
      <c r="H27" s="128"/>
      <c r="I27" s="3">
        <v>10.66534266</v>
      </c>
      <c r="J27" s="3">
        <v>8.7714057699999994</v>
      </c>
      <c r="K27" s="155">
        <v>0.86391053041916299</v>
      </c>
      <c r="L27" s="156"/>
      <c r="M27" s="157"/>
    </row>
    <row r="28" spans="1:13" x14ac:dyDescent="0.35">
      <c r="A28" s="153" t="s">
        <v>30</v>
      </c>
      <c r="B28" s="154"/>
      <c r="C28" s="154"/>
      <c r="D28" s="154"/>
      <c r="E28" s="3">
        <v>11898.662</v>
      </c>
      <c r="F28" s="127">
        <v>11609.12257254</v>
      </c>
      <c r="G28" s="128"/>
      <c r="H28" s="128"/>
      <c r="I28" s="3">
        <v>11609.116852470001</v>
      </c>
      <c r="J28" s="3">
        <v>10896.474091399999</v>
      </c>
      <c r="K28" s="155">
        <v>0.97566573892677999</v>
      </c>
      <c r="L28" s="156"/>
      <c r="M28" s="157"/>
    </row>
    <row r="29" spans="1:13" x14ac:dyDescent="0.35">
      <c r="A29" s="153" t="s">
        <v>31</v>
      </c>
      <c r="B29" s="154"/>
      <c r="C29" s="154"/>
      <c r="D29" s="154"/>
      <c r="E29" s="3">
        <v>1328.1192610000001</v>
      </c>
      <c r="F29" s="127">
        <v>1203.70177893</v>
      </c>
      <c r="G29" s="128"/>
      <c r="H29" s="128"/>
      <c r="I29" s="3">
        <v>1188.50922917</v>
      </c>
      <c r="J29" s="3">
        <v>1134.1608197099999</v>
      </c>
      <c r="K29" s="155">
        <v>0.894881404155767</v>
      </c>
      <c r="L29" s="156"/>
      <c r="M29" s="157"/>
    </row>
    <row r="30" spans="1:13" x14ac:dyDescent="0.35">
      <c r="A30" s="153" t="s">
        <v>32</v>
      </c>
      <c r="B30" s="154"/>
      <c r="C30" s="154"/>
      <c r="D30" s="154"/>
      <c r="E30" s="3">
        <v>1273.569</v>
      </c>
      <c r="F30" s="127">
        <v>1272.2959490400001</v>
      </c>
      <c r="G30" s="128"/>
      <c r="H30" s="128"/>
      <c r="I30" s="3">
        <v>1272.2959490400001</v>
      </c>
      <c r="J30" s="3">
        <v>1272.2959490400001</v>
      </c>
      <c r="K30" s="155">
        <v>0.99900040676241297</v>
      </c>
      <c r="L30" s="156"/>
      <c r="M30" s="157"/>
    </row>
    <row r="31" spans="1:13" x14ac:dyDescent="0.35">
      <c r="A31" s="153" t="s">
        <v>33</v>
      </c>
      <c r="B31" s="154"/>
      <c r="C31" s="154"/>
      <c r="D31" s="154"/>
      <c r="E31" s="3">
        <v>541.53499999999997</v>
      </c>
      <c r="F31" s="127">
        <v>493.75615536999999</v>
      </c>
      <c r="G31" s="128"/>
      <c r="H31" s="128"/>
      <c r="I31" s="3">
        <v>493.74309936999998</v>
      </c>
      <c r="J31" s="3">
        <v>450.11291617000001</v>
      </c>
      <c r="K31" s="155">
        <v>0.911747346653494</v>
      </c>
      <c r="L31" s="156"/>
      <c r="M31" s="157"/>
    </row>
    <row r="32" spans="1:13" x14ac:dyDescent="0.35">
      <c r="A32" s="153" t="s">
        <v>34</v>
      </c>
      <c r="B32" s="154"/>
      <c r="C32" s="154"/>
      <c r="D32" s="154"/>
      <c r="E32" s="3">
        <v>8860.4501280000004</v>
      </c>
      <c r="F32" s="127">
        <v>8298.1065402599997</v>
      </c>
      <c r="G32" s="128"/>
      <c r="H32" s="128"/>
      <c r="I32" s="3">
        <v>8259.4708999800005</v>
      </c>
      <c r="J32" s="3">
        <v>7884.8370932199996</v>
      </c>
      <c r="K32" s="155">
        <v>0.93217283328294598</v>
      </c>
      <c r="L32" s="156"/>
      <c r="M32" s="157"/>
    </row>
    <row r="33" spans="1:13" x14ac:dyDescent="0.35">
      <c r="A33" s="153" t="s">
        <v>35</v>
      </c>
      <c r="B33" s="154"/>
      <c r="C33" s="154"/>
      <c r="D33" s="154"/>
      <c r="E33" s="3">
        <v>5531.4561089999997</v>
      </c>
      <c r="F33" s="127">
        <v>5010.3524551700002</v>
      </c>
      <c r="G33" s="128"/>
      <c r="H33" s="128"/>
      <c r="I33" s="3">
        <v>4978.5354920999998</v>
      </c>
      <c r="J33" s="3">
        <v>4428.1544740600002</v>
      </c>
      <c r="K33" s="155">
        <v>0.900040675365684</v>
      </c>
      <c r="L33" s="156"/>
      <c r="M33" s="157"/>
    </row>
    <row r="34" spans="1:13" x14ac:dyDescent="0.35">
      <c r="A34" s="153" t="s">
        <v>36</v>
      </c>
      <c r="B34" s="154"/>
      <c r="C34" s="154"/>
      <c r="D34" s="154"/>
      <c r="E34" s="3">
        <v>25655.297655999999</v>
      </c>
      <c r="F34" s="127">
        <v>24100.173257040002</v>
      </c>
      <c r="G34" s="128"/>
      <c r="H34" s="128"/>
      <c r="I34" s="3">
        <v>24030.817481580001</v>
      </c>
      <c r="J34" s="3">
        <v>19899.702198200001</v>
      </c>
      <c r="K34" s="155">
        <v>0.93668051736518898</v>
      </c>
      <c r="L34" s="156"/>
      <c r="M34" s="157"/>
    </row>
    <row r="35" spans="1:13" x14ac:dyDescent="0.35">
      <c r="A35" s="153" t="s">
        <v>37</v>
      </c>
      <c r="B35" s="154"/>
      <c r="C35" s="154"/>
      <c r="D35" s="154"/>
      <c r="E35" s="3">
        <v>82265.071389999997</v>
      </c>
      <c r="F35" s="127">
        <v>80776.625355419994</v>
      </c>
      <c r="G35" s="128"/>
      <c r="H35" s="128"/>
      <c r="I35" s="3">
        <v>80775.155468340003</v>
      </c>
      <c r="J35" s="3">
        <v>79932.754297649997</v>
      </c>
      <c r="K35" s="155">
        <v>0.98188883937635396</v>
      </c>
      <c r="L35" s="156"/>
      <c r="M35" s="157"/>
    </row>
    <row r="36" spans="1:13" x14ac:dyDescent="0.35">
      <c r="A36" s="153" t="s">
        <v>38</v>
      </c>
      <c r="B36" s="154"/>
      <c r="C36" s="154"/>
      <c r="D36" s="154"/>
      <c r="E36" s="3">
        <v>4051.5079470000001</v>
      </c>
      <c r="F36" s="127">
        <v>4036.9824936700002</v>
      </c>
      <c r="G36" s="128"/>
      <c r="H36" s="128"/>
      <c r="I36" s="3">
        <v>4031.3571689199998</v>
      </c>
      <c r="J36" s="3">
        <v>3851.2587509700002</v>
      </c>
      <c r="K36" s="155">
        <v>0.99502635109109905</v>
      </c>
      <c r="L36" s="156"/>
      <c r="M36" s="157"/>
    </row>
    <row r="37" spans="1:13" x14ac:dyDescent="0.35">
      <c r="A37" s="153" t="s">
        <v>39</v>
      </c>
      <c r="B37" s="154"/>
      <c r="C37" s="154"/>
      <c r="D37" s="154"/>
      <c r="E37" s="3">
        <v>3656.330778</v>
      </c>
      <c r="F37" s="127">
        <v>3631.2562649900001</v>
      </c>
      <c r="G37" s="128"/>
      <c r="H37" s="128"/>
      <c r="I37" s="3">
        <v>3631.2562649900001</v>
      </c>
      <c r="J37" s="3">
        <v>3394.5343028100001</v>
      </c>
      <c r="K37" s="155">
        <v>0.99314216504675301</v>
      </c>
      <c r="L37" s="156"/>
      <c r="M37" s="157"/>
    </row>
    <row r="38" spans="1:13" x14ac:dyDescent="0.35">
      <c r="A38" s="153" t="s">
        <v>40</v>
      </c>
      <c r="B38" s="154"/>
      <c r="C38" s="154"/>
      <c r="D38" s="154"/>
      <c r="E38" s="3">
        <v>974.55500199999994</v>
      </c>
      <c r="F38" s="127">
        <v>973.99727929000005</v>
      </c>
      <c r="G38" s="128"/>
      <c r="H38" s="128"/>
      <c r="I38" s="3">
        <v>973.22616759000005</v>
      </c>
      <c r="J38" s="3">
        <v>926.06901730000004</v>
      </c>
      <c r="K38" s="155">
        <v>0.99863647058680804</v>
      </c>
      <c r="L38" s="156"/>
      <c r="M38" s="157"/>
    </row>
    <row r="39" spans="1:13" x14ac:dyDescent="0.35">
      <c r="A39" s="153" t="s">
        <v>41</v>
      </c>
      <c r="B39" s="154"/>
      <c r="C39" s="154"/>
      <c r="D39" s="154"/>
      <c r="E39" s="3">
        <v>321.37200000000001</v>
      </c>
      <c r="F39" s="127">
        <v>319.51440464000001</v>
      </c>
      <c r="G39" s="128"/>
      <c r="H39" s="128"/>
      <c r="I39" s="3">
        <v>312.49900713</v>
      </c>
      <c r="J39" s="3">
        <v>285.23553090000001</v>
      </c>
      <c r="K39" s="155">
        <v>0.97239027398155398</v>
      </c>
      <c r="L39" s="156"/>
      <c r="M39" s="157"/>
    </row>
    <row r="40" spans="1:13" x14ac:dyDescent="0.35">
      <c r="A40" s="153" t="s">
        <v>42</v>
      </c>
      <c r="B40" s="154"/>
      <c r="C40" s="154"/>
      <c r="D40" s="154"/>
      <c r="E40" s="3">
        <v>598.923588</v>
      </c>
      <c r="F40" s="127">
        <v>596.02320281000004</v>
      </c>
      <c r="G40" s="128"/>
      <c r="H40" s="128"/>
      <c r="I40" s="3">
        <v>596.02320281000004</v>
      </c>
      <c r="J40" s="3">
        <v>458.85880718999999</v>
      </c>
      <c r="K40" s="155">
        <v>0.99515733684878704</v>
      </c>
      <c r="L40" s="156"/>
      <c r="M40" s="157"/>
    </row>
    <row r="41" spans="1:13" x14ac:dyDescent="0.35">
      <c r="A41" s="153" t="s">
        <v>139</v>
      </c>
      <c r="B41" s="154"/>
      <c r="C41" s="154"/>
      <c r="D41" s="154"/>
      <c r="E41" s="3">
        <v>1584.5534230000001</v>
      </c>
      <c r="F41" s="127">
        <v>1272.28044359</v>
      </c>
      <c r="G41" s="128"/>
      <c r="H41" s="128"/>
      <c r="I41" s="3">
        <v>1262.61881838</v>
      </c>
      <c r="J41" s="3">
        <v>875.78036728999996</v>
      </c>
      <c r="K41" s="155">
        <v>0.79682944106075804</v>
      </c>
      <c r="L41" s="156"/>
      <c r="M41" s="157"/>
    </row>
    <row r="42" spans="1:13" x14ac:dyDescent="0.35">
      <c r="A42" s="153" t="s">
        <v>44</v>
      </c>
      <c r="B42" s="154"/>
      <c r="C42" s="154"/>
      <c r="D42" s="154"/>
      <c r="E42" s="3">
        <v>249.43729999999999</v>
      </c>
      <c r="F42" s="127">
        <v>241.19204256</v>
      </c>
      <c r="G42" s="128"/>
      <c r="H42" s="128"/>
      <c r="I42" s="3">
        <v>241.1433581</v>
      </c>
      <c r="J42" s="3">
        <v>231.98438741999999</v>
      </c>
      <c r="K42" s="155">
        <v>0.966749391931359</v>
      </c>
      <c r="L42" s="156"/>
      <c r="M42" s="157"/>
    </row>
    <row r="43" spans="1:13" x14ac:dyDescent="0.35">
      <c r="A43" s="153" t="s">
        <v>45</v>
      </c>
      <c r="B43" s="154"/>
      <c r="C43" s="154"/>
      <c r="D43" s="154"/>
      <c r="E43" s="3">
        <v>13803.903437000001</v>
      </c>
      <c r="F43" s="127">
        <v>13540.910051909999</v>
      </c>
      <c r="G43" s="128"/>
      <c r="H43" s="128"/>
      <c r="I43" s="3">
        <v>13540.910051909999</v>
      </c>
      <c r="J43" s="3">
        <v>12971.704124190001</v>
      </c>
      <c r="K43" s="155">
        <v>0.98094789736176702</v>
      </c>
      <c r="L43" s="156"/>
      <c r="M43" s="157"/>
    </row>
    <row r="44" spans="1:13" x14ac:dyDescent="0.35">
      <c r="A44" s="153" t="s">
        <v>46</v>
      </c>
      <c r="B44" s="154"/>
      <c r="C44" s="154"/>
      <c r="D44" s="154"/>
      <c r="E44" s="3">
        <v>651.75300000000004</v>
      </c>
      <c r="F44" s="127">
        <v>593.38871855000002</v>
      </c>
      <c r="G44" s="128"/>
      <c r="H44" s="128"/>
      <c r="I44" s="3">
        <v>581.59201135000001</v>
      </c>
      <c r="J44" s="3">
        <v>555.50493902000005</v>
      </c>
      <c r="K44" s="155">
        <v>0.892350340312971</v>
      </c>
      <c r="L44" s="156"/>
      <c r="M44" s="157"/>
    </row>
    <row r="45" spans="1:13" x14ac:dyDescent="0.35">
      <c r="A45" s="153" t="s">
        <v>47</v>
      </c>
      <c r="B45" s="154"/>
      <c r="C45" s="154"/>
      <c r="D45" s="154"/>
      <c r="E45" s="3">
        <v>1117.1621740000001</v>
      </c>
      <c r="F45" s="127">
        <v>1003.69148666</v>
      </c>
      <c r="G45" s="128"/>
      <c r="H45" s="128"/>
      <c r="I45" s="3">
        <v>960.94472277</v>
      </c>
      <c r="J45" s="3">
        <v>828.28873335000003</v>
      </c>
      <c r="K45" s="155">
        <v>0.86016582474264902</v>
      </c>
      <c r="L45" s="156"/>
      <c r="M45" s="157"/>
    </row>
    <row r="46" spans="1:13" x14ac:dyDescent="0.35">
      <c r="A46" s="153" t="s">
        <v>48</v>
      </c>
      <c r="B46" s="154"/>
      <c r="C46" s="154"/>
      <c r="D46" s="154"/>
      <c r="E46" s="3">
        <v>29.382959</v>
      </c>
      <c r="F46" s="127">
        <v>28.6565023</v>
      </c>
      <c r="G46" s="128"/>
      <c r="H46" s="128"/>
      <c r="I46" s="3">
        <v>28.6565023</v>
      </c>
      <c r="J46" s="3">
        <v>27.298089399999999</v>
      </c>
      <c r="K46" s="155">
        <v>0.975276257915345</v>
      </c>
      <c r="L46" s="156"/>
      <c r="M46" s="157"/>
    </row>
    <row r="47" spans="1:13" x14ac:dyDescent="0.35">
      <c r="A47" s="153" t="s">
        <v>140</v>
      </c>
      <c r="B47" s="154"/>
      <c r="C47" s="154"/>
      <c r="D47" s="154"/>
      <c r="E47" s="3">
        <v>51104.690234000002</v>
      </c>
      <c r="F47" s="127">
        <v>41963.855106609997</v>
      </c>
      <c r="G47" s="128"/>
      <c r="H47" s="128"/>
      <c r="I47" s="3">
        <v>41959.698670940001</v>
      </c>
      <c r="J47" s="3">
        <v>37605.430475200003</v>
      </c>
      <c r="K47" s="155">
        <v>0.82105377175389205</v>
      </c>
      <c r="L47" s="156"/>
      <c r="M47" s="157"/>
    </row>
    <row r="48" spans="1:13" x14ac:dyDescent="0.35">
      <c r="A48" s="153" t="s">
        <v>50</v>
      </c>
      <c r="B48" s="154"/>
      <c r="C48" s="154"/>
      <c r="D48" s="154"/>
      <c r="E48" s="3">
        <v>20338.478485</v>
      </c>
      <c r="F48" s="127">
        <v>20071.740154589999</v>
      </c>
      <c r="G48" s="128"/>
      <c r="H48" s="128"/>
      <c r="I48" s="3">
        <v>19911.624751830001</v>
      </c>
      <c r="J48" s="3">
        <v>19202.685085280002</v>
      </c>
      <c r="K48" s="155">
        <v>0.97901250413177099</v>
      </c>
      <c r="L48" s="156"/>
      <c r="M48" s="157"/>
    </row>
    <row r="49" spans="1:13" x14ac:dyDescent="0.35">
      <c r="A49" s="153" t="s">
        <v>141</v>
      </c>
      <c r="B49" s="154"/>
      <c r="C49" s="154"/>
      <c r="D49" s="154"/>
      <c r="E49" s="3">
        <v>70320.346191000004</v>
      </c>
      <c r="F49" s="127">
        <v>70104.177668839999</v>
      </c>
      <c r="G49" s="128"/>
      <c r="H49" s="128"/>
      <c r="I49" s="3">
        <v>70041.731895289995</v>
      </c>
      <c r="J49" s="3">
        <v>60005.839722149998</v>
      </c>
      <c r="K49" s="155">
        <v>0.99603792770084998</v>
      </c>
      <c r="L49" s="156"/>
      <c r="M49" s="157"/>
    </row>
    <row r="50" spans="1:13" x14ac:dyDescent="0.35">
      <c r="A50" s="153" t="s">
        <v>55</v>
      </c>
      <c r="B50" s="154"/>
      <c r="C50" s="154"/>
      <c r="D50" s="154"/>
      <c r="E50" s="3">
        <v>8334.3030990000007</v>
      </c>
      <c r="F50" s="127">
        <v>7917.1756115899998</v>
      </c>
      <c r="G50" s="128"/>
      <c r="H50" s="128"/>
      <c r="I50" s="3">
        <v>7904.1079099600001</v>
      </c>
      <c r="J50" s="3">
        <v>7399.6167883300004</v>
      </c>
      <c r="K50" s="155">
        <v>0.94838258413092502</v>
      </c>
      <c r="L50" s="156"/>
      <c r="M50" s="157"/>
    </row>
    <row r="51" spans="1:13" x14ac:dyDescent="0.35">
      <c r="A51" s="153" t="s">
        <v>142</v>
      </c>
      <c r="B51" s="154"/>
      <c r="C51" s="154"/>
      <c r="D51" s="154"/>
      <c r="E51" s="3">
        <v>4601.4148789999999</v>
      </c>
      <c r="F51" s="127">
        <v>3645.0399227600001</v>
      </c>
      <c r="G51" s="128"/>
      <c r="H51" s="128"/>
      <c r="I51" s="3">
        <v>3644.9962677600001</v>
      </c>
      <c r="J51" s="3">
        <v>3264.6486074600002</v>
      </c>
      <c r="K51" s="155">
        <v>0.79214684257120205</v>
      </c>
      <c r="L51" s="156"/>
      <c r="M51" s="157"/>
    </row>
    <row r="52" spans="1:13" x14ac:dyDescent="0.35">
      <c r="A52" s="153" t="s">
        <v>57</v>
      </c>
      <c r="B52" s="154"/>
      <c r="C52" s="154"/>
      <c r="D52" s="154"/>
      <c r="E52" s="3">
        <v>653.18360099999995</v>
      </c>
      <c r="F52" s="127">
        <v>634.90513794000003</v>
      </c>
      <c r="G52" s="128"/>
      <c r="H52" s="128"/>
      <c r="I52" s="3">
        <v>634.90513794000003</v>
      </c>
      <c r="J52" s="3">
        <v>578.28179785999998</v>
      </c>
      <c r="K52" s="155">
        <v>0.97201634726895103</v>
      </c>
      <c r="L52" s="156"/>
      <c r="M52" s="157"/>
    </row>
    <row r="53" spans="1:13" x14ac:dyDescent="0.35">
      <c r="A53" s="153" t="s">
        <v>58</v>
      </c>
      <c r="B53" s="154"/>
      <c r="C53" s="154"/>
      <c r="D53" s="154"/>
      <c r="E53" s="3">
        <v>2383.96</v>
      </c>
      <c r="F53" s="127">
        <v>2116.8796382599999</v>
      </c>
      <c r="G53" s="128"/>
      <c r="H53" s="128"/>
      <c r="I53" s="3">
        <v>2116.8796382599999</v>
      </c>
      <c r="J53" s="3">
        <v>2027.4456948699999</v>
      </c>
      <c r="K53" s="155">
        <v>0.88796776718569104</v>
      </c>
      <c r="L53" s="156"/>
      <c r="M53" s="157"/>
    </row>
    <row r="54" spans="1:13" x14ac:dyDescent="0.35">
      <c r="A54" s="153" t="s">
        <v>59</v>
      </c>
      <c r="B54" s="154"/>
      <c r="C54" s="154"/>
      <c r="D54" s="154"/>
      <c r="E54" s="3">
        <v>2932.107872</v>
      </c>
      <c r="F54" s="127">
        <v>2646.6487156799999</v>
      </c>
      <c r="G54" s="128"/>
      <c r="H54" s="128"/>
      <c r="I54" s="3">
        <v>2635.2759519699998</v>
      </c>
      <c r="J54" s="3">
        <v>2290.9632752699999</v>
      </c>
      <c r="K54" s="155">
        <v>0.89876500695469597</v>
      </c>
      <c r="L54" s="156"/>
      <c r="M54" s="157"/>
    </row>
    <row r="55" spans="1:13" x14ac:dyDescent="0.35">
      <c r="A55" s="153" t="s">
        <v>60</v>
      </c>
      <c r="B55" s="154"/>
      <c r="C55" s="154"/>
      <c r="D55" s="154"/>
      <c r="E55" s="3">
        <v>2088.8952300000001</v>
      </c>
      <c r="F55" s="127">
        <v>1989.28020358</v>
      </c>
      <c r="G55" s="128"/>
      <c r="H55" s="128"/>
      <c r="I55" s="3">
        <v>1980.30555852</v>
      </c>
      <c r="J55" s="3">
        <v>1803.17652628</v>
      </c>
      <c r="K55" s="155">
        <v>0.94801574060753602</v>
      </c>
      <c r="L55" s="156"/>
      <c r="M55" s="157"/>
    </row>
    <row r="56" spans="1:13" x14ac:dyDescent="0.35">
      <c r="A56" s="153" t="s">
        <v>61</v>
      </c>
      <c r="B56" s="154"/>
      <c r="C56" s="154"/>
      <c r="D56" s="154"/>
      <c r="E56" s="3">
        <v>199.41200000000001</v>
      </c>
      <c r="F56" s="127">
        <v>184.30231981</v>
      </c>
      <c r="G56" s="128"/>
      <c r="H56" s="128"/>
      <c r="I56" s="3">
        <v>179.22355956000001</v>
      </c>
      <c r="J56" s="3">
        <v>170.84313137000001</v>
      </c>
      <c r="K56" s="155">
        <v>0.89876015264878795</v>
      </c>
      <c r="L56" s="156"/>
      <c r="M56" s="157"/>
    </row>
    <row r="57" spans="1:13" x14ac:dyDescent="0.35">
      <c r="A57" s="153" t="s">
        <v>62</v>
      </c>
      <c r="B57" s="154"/>
      <c r="C57" s="154"/>
      <c r="D57" s="154"/>
      <c r="E57" s="3">
        <v>168.31703899999999</v>
      </c>
      <c r="F57" s="127">
        <v>168.23482111999999</v>
      </c>
      <c r="G57" s="128"/>
      <c r="H57" s="128"/>
      <c r="I57" s="3">
        <v>168.22510636000001</v>
      </c>
      <c r="J57" s="3">
        <v>160.91703899999999</v>
      </c>
      <c r="K57" s="155">
        <v>0.99945381263509503</v>
      </c>
      <c r="L57" s="156"/>
      <c r="M57" s="157"/>
    </row>
    <row r="58" spans="1:13" x14ac:dyDescent="0.35">
      <c r="A58" s="153" t="s">
        <v>63</v>
      </c>
      <c r="B58" s="154"/>
      <c r="C58" s="154"/>
      <c r="D58" s="154"/>
      <c r="E58" s="3">
        <v>1194.580688</v>
      </c>
      <c r="F58" s="127">
        <v>1126.0361728299999</v>
      </c>
      <c r="G58" s="128"/>
      <c r="H58" s="128"/>
      <c r="I58" s="3">
        <v>1126.03437783</v>
      </c>
      <c r="J58" s="3">
        <v>1033.1911616499999</v>
      </c>
      <c r="K58" s="155">
        <v>0.94261893662054597</v>
      </c>
      <c r="L58" s="156"/>
      <c r="M58" s="157"/>
    </row>
    <row r="59" spans="1:13" x14ac:dyDescent="0.35">
      <c r="A59" s="153" t="s">
        <v>64</v>
      </c>
      <c r="B59" s="154"/>
      <c r="C59" s="154"/>
      <c r="D59" s="154"/>
      <c r="E59" s="3">
        <v>772.50599999999997</v>
      </c>
      <c r="F59" s="127">
        <v>440.10849816000001</v>
      </c>
      <c r="G59" s="128"/>
      <c r="H59" s="128"/>
      <c r="I59" s="3">
        <v>436.91384154000002</v>
      </c>
      <c r="J59" s="3">
        <v>326.31576596999997</v>
      </c>
      <c r="K59" s="155">
        <v>0.56557986803986005</v>
      </c>
      <c r="L59" s="156"/>
      <c r="M59" s="157"/>
    </row>
    <row r="60" spans="1:13" x14ac:dyDescent="0.35">
      <c r="A60" s="153" t="s">
        <v>65</v>
      </c>
      <c r="B60" s="154"/>
      <c r="C60" s="154"/>
      <c r="D60" s="154"/>
      <c r="E60" s="3">
        <v>1975.5635110000001</v>
      </c>
      <c r="F60" s="127">
        <v>1690.1038870699999</v>
      </c>
      <c r="G60" s="128"/>
      <c r="H60" s="128"/>
      <c r="I60" s="3">
        <v>1685.09115053</v>
      </c>
      <c r="J60" s="3">
        <v>1259.9174209099999</v>
      </c>
      <c r="K60" s="155">
        <v>0.85296733876049002</v>
      </c>
      <c r="L60" s="156"/>
      <c r="M60" s="157"/>
    </row>
    <row r="61" spans="1:13" x14ac:dyDescent="0.35">
      <c r="A61" s="153" t="s">
        <v>66</v>
      </c>
      <c r="B61" s="154"/>
      <c r="C61" s="154"/>
      <c r="D61" s="154"/>
      <c r="E61" s="3">
        <v>404.27600100000001</v>
      </c>
      <c r="F61" s="127">
        <v>217.10718409</v>
      </c>
      <c r="G61" s="128"/>
      <c r="H61" s="128"/>
      <c r="I61" s="3">
        <v>217.08332195</v>
      </c>
      <c r="J61" s="3">
        <v>210.25254143000001</v>
      </c>
      <c r="K61" s="155">
        <v>0.536968114389753</v>
      </c>
      <c r="L61" s="156"/>
      <c r="M61" s="157"/>
    </row>
    <row r="62" spans="1:13" x14ac:dyDescent="0.35">
      <c r="A62" s="153" t="s">
        <v>67</v>
      </c>
      <c r="B62" s="154"/>
      <c r="C62" s="154"/>
      <c r="D62" s="154"/>
      <c r="E62" s="3">
        <v>140.13408100000001</v>
      </c>
      <c r="F62" s="127">
        <v>63.053631099999997</v>
      </c>
      <c r="G62" s="128"/>
      <c r="H62" s="128"/>
      <c r="I62" s="3">
        <v>62.694166639999999</v>
      </c>
      <c r="J62" s="3">
        <v>56.249496579999999</v>
      </c>
      <c r="K62" s="155">
        <v>0.44738700387952002</v>
      </c>
      <c r="L62" s="156"/>
      <c r="M62" s="157"/>
    </row>
    <row r="63" spans="1:13" x14ac:dyDescent="0.35">
      <c r="A63" s="153" t="s">
        <v>69</v>
      </c>
      <c r="B63" s="154"/>
      <c r="C63" s="154"/>
      <c r="D63" s="154"/>
      <c r="E63" s="3">
        <v>7351.6850919999997</v>
      </c>
      <c r="F63" s="127">
        <v>6090.26543244</v>
      </c>
      <c r="G63" s="128"/>
      <c r="H63" s="128"/>
      <c r="I63" s="3">
        <v>6084.1430680599997</v>
      </c>
      <c r="J63" s="3">
        <v>5952.4684287500004</v>
      </c>
      <c r="K63" s="155">
        <v>0.82758483149403095</v>
      </c>
      <c r="L63" s="156"/>
      <c r="M63" s="157"/>
    </row>
    <row r="64" spans="1:13" x14ac:dyDescent="0.35">
      <c r="A64" s="153" t="s">
        <v>143</v>
      </c>
      <c r="B64" s="154"/>
      <c r="C64" s="154"/>
      <c r="D64" s="154"/>
      <c r="E64" s="3">
        <v>157757.67000000001</v>
      </c>
      <c r="F64" s="127">
        <v>153865.43671444</v>
      </c>
      <c r="G64" s="128"/>
      <c r="H64" s="128"/>
      <c r="I64" s="3">
        <v>153586.25576671999</v>
      </c>
      <c r="J64" s="3">
        <v>136101.26920698001</v>
      </c>
      <c r="K64" s="155">
        <v>0.97355808923090803</v>
      </c>
      <c r="L64" s="156"/>
      <c r="M64" s="157"/>
    </row>
    <row r="65" spans="1:13" x14ac:dyDescent="0.35">
      <c r="A65" s="153" t="s">
        <v>70</v>
      </c>
      <c r="B65" s="154"/>
      <c r="C65" s="154"/>
      <c r="D65" s="154"/>
      <c r="E65" s="3">
        <v>112880.384882</v>
      </c>
      <c r="F65" s="127">
        <v>109437.76456229</v>
      </c>
      <c r="G65" s="128"/>
      <c r="H65" s="128"/>
      <c r="I65" s="3">
        <v>109437.76456229</v>
      </c>
      <c r="J65" s="3">
        <v>109437.76456229</v>
      </c>
      <c r="K65" s="155">
        <v>0.96950205012758595</v>
      </c>
      <c r="L65" s="156"/>
      <c r="M65" s="157"/>
    </row>
    <row r="66" spans="1:13" x14ac:dyDescent="0.35">
      <c r="A66" s="153" t="s">
        <v>71</v>
      </c>
      <c r="B66" s="154"/>
      <c r="C66" s="154"/>
      <c r="D66" s="154"/>
      <c r="E66" s="3">
        <v>137199.154473</v>
      </c>
      <c r="F66" s="127">
        <v>117930.51696946</v>
      </c>
      <c r="G66" s="128"/>
      <c r="H66" s="128"/>
      <c r="I66" s="3">
        <v>117330.51696946</v>
      </c>
      <c r="J66" s="3">
        <v>105761.57536652</v>
      </c>
      <c r="K66" s="155">
        <v>0.85518396538332897</v>
      </c>
      <c r="L66" s="156"/>
      <c r="M66" s="157"/>
    </row>
    <row r="67" spans="1:13" x14ac:dyDescent="0.35">
      <c r="A67" s="153" t="s">
        <v>144</v>
      </c>
      <c r="B67" s="154"/>
      <c r="C67" s="154"/>
      <c r="D67" s="154"/>
      <c r="E67" s="3">
        <v>20636.877462</v>
      </c>
      <c r="F67" s="127">
        <v>19276.695606820002</v>
      </c>
      <c r="G67" s="128"/>
      <c r="H67" s="128"/>
      <c r="I67" s="3">
        <v>19227.78060057</v>
      </c>
      <c r="J67" s="3">
        <v>17987.189623009999</v>
      </c>
      <c r="K67" s="155">
        <v>0.93171947335421001</v>
      </c>
      <c r="L67" s="156"/>
      <c r="M67" s="157"/>
    </row>
    <row r="68" spans="1:13" x14ac:dyDescent="0.35">
      <c r="A68" s="153" t="s">
        <v>73</v>
      </c>
      <c r="B68" s="154"/>
      <c r="C68" s="154"/>
      <c r="D68" s="154"/>
      <c r="E68" s="3">
        <v>3657.3711389999999</v>
      </c>
      <c r="F68" s="127">
        <v>3497.7106832200002</v>
      </c>
      <c r="G68" s="128"/>
      <c r="H68" s="128"/>
      <c r="I68" s="3">
        <v>3497.1889122399998</v>
      </c>
      <c r="J68" s="3">
        <v>3330.7831190100001</v>
      </c>
      <c r="K68" s="155">
        <v>0.95620290622083304</v>
      </c>
      <c r="L68" s="156"/>
      <c r="M68" s="157"/>
    </row>
    <row r="69" spans="1:13" x14ac:dyDescent="0.35">
      <c r="A69" s="153" t="s">
        <v>74</v>
      </c>
      <c r="B69" s="154"/>
      <c r="C69" s="154"/>
      <c r="D69" s="154"/>
      <c r="E69" s="3">
        <v>1992.1916000000001</v>
      </c>
      <c r="F69" s="127">
        <v>1938.5178597500001</v>
      </c>
      <c r="G69" s="128"/>
      <c r="H69" s="128"/>
      <c r="I69" s="3">
        <v>1937.17878445</v>
      </c>
      <c r="J69" s="3">
        <v>1836.5445934700001</v>
      </c>
      <c r="K69" s="155">
        <v>0.97238578079036198</v>
      </c>
      <c r="L69" s="156"/>
      <c r="M69" s="157"/>
    </row>
    <row r="70" spans="1:13" x14ac:dyDescent="0.35">
      <c r="A70" s="153" t="s">
        <v>145</v>
      </c>
      <c r="B70" s="154"/>
      <c r="C70" s="154"/>
      <c r="D70" s="154"/>
      <c r="E70" s="3">
        <v>1316.9419849999999</v>
      </c>
      <c r="F70" s="127">
        <v>1206.0305440100001</v>
      </c>
      <c r="G70" s="128"/>
      <c r="H70" s="128"/>
      <c r="I70" s="3">
        <v>1199.7918277199999</v>
      </c>
      <c r="J70" s="3">
        <v>1038.4368235300001</v>
      </c>
      <c r="K70" s="155">
        <v>0.91104379796958201</v>
      </c>
      <c r="L70" s="156"/>
      <c r="M70" s="157"/>
    </row>
    <row r="71" spans="1:13" x14ac:dyDescent="0.35">
      <c r="A71" s="153" t="s">
        <v>146</v>
      </c>
      <c r="B71" s="154"/>
      <c r="C71" s="154"/>
      <c r="D71" s="154"/>
      <c r="E71" s="3">
        <v>5668.6979620000002</v>
      </c>
      <c r="F71" s="127">
        <v>5218.8565621099997</v>
      </c>
      <c r="G71" s="128"/>
      <c r="H71" s="128"/>
      <c r="I71" s="3">
        <v>5135.9663820100004</v>
      </c>
      <c r="J71" s="3">
        <v>4744.2049496500003</v>
      </c>
      <c r="K71" s="155">
        <v>0.90602223234309698</v>
      </c>
      <c r="L71" s="156"/>
      <c r="M71" s="157"/>
    </row>
    <row r="72" spans="1:13" x14ac:dyDescent="0.35">
      <c r="A72" s="153" t="s">
        <v>78</v>
      </c>
      <c r="B72" s="154"/>
      <c r="C72" s="154"/>
      <c r="D72" s="154"/>
      <c r="E72" s="3">
        <v>1894.665798</v>
      </c>
      <c r="F72" s="127">
        <v>1563.4673978200001</v>
      </c>
      <c r="G72" s="128"/>
      <c r="H72" s="128"/>
      <c r="I72" s="3">
        <v>1552.0322142499999</v>
      </c>
      <c r="J72" s="3">
        <v>1428.9198567399999</v>
      </c>
      <c r="K72" s="155">
        <v>0.81915882784621796</v>
      </c>
      <c r="L72" s="156"/>
      <c r="M72" s="157"/>
    </row>
    <row r="73" spans="1:13" x14ac:dyDescent="0.35">
      <c r="A73" s="153" t="s">
        <v>79</v>
      </c>
      <c r="B73" s="154"/>
      <c r="C73" s="154"/>
      <c r="D73" s="154"/>
      <c r="E73" s="3">
        <v>1349.171693</v>
      </c>
      <c r="F73" s="127">
        <v>1169.5206927199999</v>
      </c>
      <c r="G73" s="128"/>
      <c r="H73" s="128"/>
      <c r="I73" s="3">
        <v>1096.2620433100001</v>
      </c>
      <c r="J73" s="3">
        <v>480.17293562999998</v>
      </c>
      <c r="K73" s="155">
        <v>0.812544503414807</v>
      </c>
      <c r="L73" s="156"/>
      <c r="M73" s="157"/>
    </row>
    <row r="74" spans="1:13" x14ac:dyDescent="0.35">
      <c r="A74" s="153" t="s">
        <v>80</v>
      </c>
      <c r="B74" s="154"/>
      <c r="C74" s="154"/>
      <c r="D74" s="154"/>
      <c r="E74" s="3">
        <v>219.896916</v>
      </c>
      <c r="F74" s="127">
        <v>213.00110846999999</v>
      </c>
      <c r="G74" s="128"/>
      <c r="H74" s="128"/>
      <c r="I74" s="3">
        <v>207.37795573</v>
      </c>
      <c r="J74" s="3">
        <v>193.96450332000001</v>
      </c>
      <c r="K74" s="155">
        <v>0.94306895932092105</v>
      </c>
      <c r="L74" s="156"/>
      <c r="M74" s="157"/>
    </row>
    <row r="75" spans="1:13" x14ac:dyDescent="0.35">
      <c r="A75" s="153" t="s">
        <v>81</v>
      </c>
      <c r="B75" s="154"/>
      <c r="C75" s="154"/>
      <c r="D75" s="154"/>
      <c r="E75" s="3">
        <v>18414.712791999998</v>
      </c>
      <c r="F75" s="127">
        <v>18274.826823060001</v>
      </c>
      <c r="G75" s="128"/>
      <c r="H75" s="128"/>
      <c r="I75" s="3">
        <v>18231.711168829999</v>
      </c>
      <c r="J75" s="3">
        <v>16825.805866520001</v>
      </c>
      <c r="K75" s="155">
        <v>0.99006220595254102</v>
      </c>
      <c r="L75" s="156"/>
      <c r="M75" s="157"/>
    </row>
    <row r="76" spans="1:13" x14ac:dyDescent="0.35">
      <c r="A76" s="153" t="s">
        <v>82</v>
      </c>
      <c r="B76" s="154"/>
      <c r="C76" s="154"/>
      <c r="D76" s="154"/>
      <c r="E76" s="3">
        <v>18644.463963999999</v>
      </c>
      <c r="F76" s="127">
        <v>18353.331795270002</v>
      </c>
      <c r="G76" s="128"/>
      <c r="H76" s="128"/>
      <c r="I76" s="3">
        <v>18279.976554510002</v>
      </c>
      <c r="J76" s="3">
        <v>17534.94670936</v>
      </c>
      <c r="K76" s="155">
        <v>0.98045063616772399</v>
      </c>
      <c r="L76" s="156"/>
      <c r="M76" s="157"/>
    </row>
    <row r="77" spans="1:13" x14ac:dyDescent="0.35">
      <c r="A77" s="153" t="s">
        <v>83</v>
      </c>
      <c r="B77" s="154"/>
      <c r="C77" s="154"/>
      <c r="D77" s="154"/>
      <c r="E77" s="3">
        <v>37.045136999999997</v>
      </c>
      <c r="F77" s="127">
        <v>31.918224729999999</v>
      </c>
      <c r="G77" s="128"/>
      <c r="H77" s="128"/>
      <c r="I77" s="3">
        <v>31.703179989999999</v>
      </c>
      <c r="J77" s="3">
        <v>27.034767259999999</v>
      </c>
      <c r="K77" s="155">
        <v>0.85579869741067505</v>
      </c>
      <c r="L77" s="156"/>
      <c r="M77" s="157"/>
    </row>
    <row r="78" spans="1:13" x14ac:dyDescent="0.35">
      <c r="A78" s="153" t="s">
        <v>84</v>
      </c>
      <c r="B78" s="154"/>
      <c r="C78" s="154"/>
      <c r="D78" s="154"/>
      <c r="E78" s="3">
        <v>9857.6862839999994</v>
      </c>
      <c r="F78" s="127">
        <v>9703.4807480300005</v>
      </c>
      <c r="G78" s="128"/>
      <c r="H78" s="128"/>
      <c r="I78" s="3">
        <v>9703.3716817900004</v>
      </c>
      <c r="J78" s="3">
        <v>9015.0353793499999</v>
      </c>
      <c r="K78" s="155">
        <v>0.98434575845039096</v>
      </c>
      <c r="L78" s="156"/>
      <c r="M78" s="157"/>
    </row>
    <row r="79" spans="1:13" x14ac:dyDescent="0.35">
      <c r="A79" s="153" t="s">
        <v>85</v>
      </c>
      <c r="B79" s="154"/>
      <c r="C79" s="154"/>
      <c r="D79" s="154"/>
      <c r="E79" s="3">
        <v>11455.897245</v>
      </c>
      <c r="F79" s="127">
        <v>10666.926204150001</v>
      </c>
      <c r="G79" s="128"/>
      <c r="H79" s="128"/>
      <c r="I79" s="3">
        <v>10660.40686836</v>
      </c>
      <c r="J79" s="3">
        <v>10460.412538250001</v>
      </c>
      <c r="K79" s="155">
        <v>0.93056062221689395</v>
      </c>
      <c r="L79" s="156"/>
      <c r="M79" s="157"/>
    </row>
    <row r="80" spans="1:13" x14ac:dyDescent="0.35">
      <c r="A80" s="153" t="s">
        <v>86</v>
      </c>
      <c r="B80" s="154"/>
      <c r="C80" s="154"/>
      <c r="D80" s="154"/>
      <c r="E80" s="3">
        <v>8841.5721850000009</v>
      </c>
      <c r="F80" s="127">
        <v>8701.9655048700006</v>
      </c>
      <c r="G80" s="128"/>
      <c r="H80" s="128"/>
      <c r="I80" s="3">
        <v>8659.4314720099992</v>
      </c>
      <c r="J80" s="3">
        <v>7874.1937793999996</v>
      </c>
      <c r="K80" s="155">
        <v>0.97939951072287701</v>
      </c>
      <c r="L80" s="156"/>
      <c r="M80" s="157"/>
    </row>
    <row r="81" spans="1:13" x14ac:dyDescent="0.35">
      <c r="A81" s="153" t="s">
        <v>87</v>
      </c>
      <c r="B81" s="154"/>
      <c r="C81" s="154"/>
      <c r="D81" s="154"/>
      <c r="E81" s="3">
        <v>1929.825212</v>
      </c>
      <c r="F81" s="127">
        <v>1825.1430001000001</v>
      </c>
      <c r="G81" s="128"/>
      <c r="H81" s="128"/>
      <c r="I81" s="3">
        <v>1820.97362372</v>
      </c>
      <c r="J81" s="3">
        <v>1696.7886293700001</v>
      </c>
      <c r="K81" s="155">
        <v>0.94359510508871902</v>
      </c>
      <c r="L81" s="156"/>
      <c r="M81" s="157"/>
    </row>
    <row r="82" spans="1:13" x14ac:dyDescent="0.35">
      <c r="A82" s="153" t="s">
        <v>88</v>
      </c>
      <c r="B82" s="154"/>
      <c r="C82" s="154"/>
      <c r="D82" s="154"/>
      <c r="E82" s="3">
        <v>134.38531499999999</v>
      </c>
      <c r="F82" s="127">
        <v>103.44507216</v>
      </c>
      <c r="G82" s="128"/>
      <c r="H82" s="128"/>
      <c r="I82" s="3">
        <v>103.44507216</v>
      </c>
      <c r="J82" s="3">
        <v>89.086010669999993</v>
      </c>
      <c r="K82" s="155">
        <v>0.76976470353178095</v>
      </c>
      <c r="L82" s="156"/>
      <c r="M82" s="157"/>
    </row>
    <row r="83" spans="1:13" x14ac:dyDescent="0.35">
      <c r="A83" s="153" t="s">
        <v>89</v>
      </c>
      <c r="B83" s="154"/>
      <c r="C83" s="154"/>
      <c r="D83" s="154"/>
      <c r="E83" s="3">
        <v>2161.689977</v>
      </c>
      <c r="F83" s="127">
        <v>2135.1402599500002</v>
      </c>
      <c r="G83" s="128"/>
      <c r="H83" s="128"/>
      <c r="I83" s="3">
        <v>2135.1402599500002</v>
      </c>
      <c r="J83" s="3">
        <v>1951.57871948</v>
      </c>
      <c r="K83" s="155">
        <v>0.98771807366806297</v>
      </c>
      <c r="L83" s="156"/>
      <c r="M83" s="157"/>
    </row>
    <row r="84" spans="1:13" x14ac:dyDescent="0.35">
      <c r="A84" s="153" t="s">
        <v>90</v>
      </c>
      <c r="B84" s="154"/>
      <c r="C84" s="154"/>
      <c r="D84" s="154"/>
      <c r="E84" s="3">
        <v>300.99114800000001</v>
      </c>
      <c r="F84" s="127">
        <v>254.43602046000001</v>
      </c>
      <c r="G84" s="128"/>
      <c r="H84" s="128"/>
      <c r="I84" s="3">
        <v>254.03677646</v>
      </c>
      <c r="J84" s="3">
        <v>250.8772961</v>
      </c>
      <c r="K84" s="155">
        <v>0.84400082244279195</v>
      </c>
      <c r="L84" s="156"/>
      <c r="M84" s="157"/>
    </row>
    <row r="85" spans="1:13" x14ac:dyDescent="0.35">
      <c r="A85" s="153" t="s">
        <v>91</v>
      </c>
      <c r="B85" s="154"/>
      <c r="C85" s="154"/>
      <c r="D85" s="154"/>
      <c r="E85" s="3">
        <v>14621.037</v>
      </c>
      <c r="F85" s="127">
        <v>14392.832013970001</v>
      </c>
      <c r="G85" s="128"/>
      <c r="H85" s="128"/>
      <c r="I85" s="3">
        <v>14392.76371875</v>
      </c>
      <c r="J85" s="3">
        <v>12524.282140220001</v>
      </c>
      <c r="K85" s="155">
        <v>0.98438733988225302</v>
      </c>
      <c r="L85" s="156"/>
      <c r="M85" s="157"/>
    </row>
    <row r="86" spans="1:13" x14ac:dyDescent="0.35">
      <c r="A86" s="153" t="s">
        <v>92</v>
      </c>
      <c r="B86" s="154"/>
      <c r="C86" s="154"/>
      <c r="D86" s="154"/>
      <c r="E86" s="3">
        <v>163.501</v>
      </c>
      <c r="F86" s="127">
        <v>146.1201044</v>
      </c>
      <c r="G86" s="128"/>
      <c r="H86" s="128"/>
      <c r="I86" s="3">
        <v>146.09785439999999</v>
      </c>
      <c r="J86" s="3">
        <v>139.363114</v>
      </c>
      <c r="K86" s="155">
        <v>0.89355939352052904</v>
      </c>
      <c r="L86" s="156"/>
      <c r="M86" s="157"/>
    </row>
    <row r="87" spans="1:13" x14ac:dyDescent="0.35">
      <c r="A87" s="153" t="s">
        <v>93</v>
      </c>
      <c r="B87" s="154"/>
      <c r="C87" s="154"/>
      <c r="D87" s="154"/>
      <c r="E87" s="3">
        <v>354.94246299999998</v>
      </c>
      <c r="F87" s="127">
        <v>345.41996640999997</v>
      </c>
      <c r="G87" s="128"/>
      <c r="H87" s="128"/>
      <c r="I87" s="3">
        <v>323.85722145</v>
      </c>
      <c r="J87" s="3">
        <v>297.01051954000002</v>
      </c>
      <c r="K87" s="155">
        <v>0.912421744957576</v>
      </c>
      <c r="L87" s="156"/>
      <c r="M87" s="157"/>
    </row>
    <row r="88" spans="1:13" x14ac:dyDescent="0.35">
      <c r="A88" s="153" t="s">
        <v>94</v>
      </c>
      <c r="B88" s="154"/>
      <c r="C88" s="154"/>
      <c r="D88" s="154"/>
      <c r="E88" s="3">
        <v>23514.943984000001</v>
      </c>
      <c r="F88" s="127">
        <v>23299.409488460002</v>
      </c>
      <c r="G88" s="128"/>
      <c r="H88" s="128"/>
      <c r="I88" s="3">
        <v>23299.409488460002</v>
      </c>
      <c r="J88" s="3">
        <v>21677.57438835</v>
      </c>
      <c r="K88" s="155">
        <v>0.99083414803426095</v>
      </c>
      <c r="L88" s="156"/>
      <c r="M88" s="157"/>
    </row>
    <row r="89" spans="1:13" x14ac:dyDescent="0.35">
      <c r="A89" s="153" t="s">
        <v>95</v>
      </c>
      <c r="B89" s="154"/>
      <c r="C89" s="154"/>
      <c r="D89" s="154"/>
      <c r="E89" s="3">
        <v>3920.8865970000002</v>
      </c>
      <c r="F89" s="127">
        <v>3715.0869077000002</v>
      </c>
      <c r="G89" s="128"/>
      <c r="H89" s="128"/>
      <c r="I89" s="3">
        <v>3667.8219262600001</v>
      </c>
      <c r="J89" s="3">
        <v>3631.7880994299999</v>
      </c>
      <c r="K89" s="155">
        <v>0.93545728383635796</v>
      </c>
      <c r="L89" s="156"/>
      <c r="M89" s="157"/>
    </row>
    <row r="90" spans="1:13" x14ac:dyDescent="0.35">
      <c r="A90" s="153" t="s">
        <v>96</v>
      </c>
      <c r="B90" s="154"/>
      <c r="C90" s="154"/>
      <c r="D90" s="154"/>
      <c r="E90" s="3">
        <v>240.509739</v>
      </c>
      <c r="F90" s="127">
        <v>160.48758339</v>
      </c>
      <c r="G90" s="128"/>
      <c r="H90" s="128"/>
      <c r="I90" s="3">
        <v>160.40471055</v>
      </c>
      <c r="J90" s="3">
        <v>145.48600203000001</v>
      </c>
      <c r="K90" s="155">
        <v>0.66693644597069701</v>
      </c>
      <c r="L90" s="156"/>
      <c r="M90" s="157"/>
    </row>
    <row r="91" spans="1:13" x14ac:dyDescent="0.35">
      <c r="A91" s="153" t="s">
        <v>97</v>
      </c>
      <c r="B91" s="154"/>
      <c r="C91" s="154"/>
      <c r="D91" s="154"/>
      <c r="E91" s="3">
        <v>1245.3999020000001</v>
      </c>
      <c r="F91" s="127">
        <v>1158.65595725</v>
      </c>
      <c r="G91" s="128"/>
      <c r="H91" s="128"/>
      <c r="I91" s="3">
        <v>1146.8988272399999</v>
      </c>
      <c r="J91" s="3">
        <v>1113.5024072199999</v>
      </c>
      <c r="K91" s="155">
        <v>0.92090807570980504</v>
      </c>
      <c r="L91" s="156"/>
      <c r="M91" s="157"/>
    </row>
    <row r="92" spans="1:13" x14ac:dyDescent="0.35">
      <c r="A92" s="153" t="s">
        <v>98</v>
      </c>
      <c r="B92" s="154"/>
      <c r="C92" s="154"/>
      <c r="D92" s="154"/>
      <c r="E92" s="3">
        <v>284.27600000000001</v>
      </c>
      <c r="F92" s="127">
        <v>266.13732520000002</v>
      </c>
      <c r="G92" s="128"/>
      <c r="H92" s="128"/>
      <c r="I92" s="3">
        <v>266.13732519000001</v>
      </c>
      <c r="J92" s="3">
        <v>253.30582945</v>
      </c>
      <c r="K92" s="155">
        <v>0.93619343592142801</v>
      </c>
      <c r="L92" s="156"/>
      <c r="M92" s="157"/>
    </row>
    <row r="93" spans="1:13" x14ac:dyDescent="0.35">
      <c r="A93" s="153" t="s">
        <v>99</v>
      </c>
      <c r="B93" s="154"/>
      <c r="C93" s="154"/>
      <c r="D93" s="154"/>
      <c r="E93" s="3">
        <v>38.749000000000002</v>
      </c>
      <c r="F93" s="127">
        <v>32.011063880000002</v>
      </c>
      <c r="G93" s="128"/>
      <c r="H93" s="128"/>
      <c r="I93" s="3">
        <v>32.011063880000002</v>
      </c>
      <c r="J93" s="3">
        <v>30.392286649999999</v>
      </c>
      <c r="K93" s="155">
        <v>0.82611329014942303</v>
      </c>
      <c r="L93" s="156"/>
      <c r="M93" s="157"/>
    </row>
    <row r="94" spans="1:13" x14ac:dyDescent="0.35">
      <c r="A94" s="153" t="s">
        <v>100</v>
      </c>
      <c r="B94" s="154"/>
      <c r="C94" s="154"/>
      <c r="D94" s="154"/>
      <c r="E94" s="3">
        <v>4058.4089199999999</v>
      </c>
      <c r="F94" s="127">
        <v>3999.1317230300001</v>
      </c>
      <c r="G94" s="128"/>
      <c r="H94" s="128"/>
      <c r="I94" s="3">
        <v>3994.56530127</v>
      </c>
      <c r="J94" s="3">
        <v>3965.01494895</v>
      </c>
      <c r="K94" s="155">
        <v>0.98426880583290199</v>
      </c>
      <c r="L94" s="156"/>
      <c r="M94" s="157"/>
    </row>
    <row r="95" spans="1:13" x14ac:dyDescent="0.35">
      <c r="A95" s="153" t="s">
        <v>101</v>
      </c>
      <c r="B95" s="154"/>
      <c r="C95" s="154"/>
      <c r="D95" s="154"/>
      <c r="E95" s="3">
        <v>118.294628</v>
      </c>
      <c r="F95" s="127">
        <v>113.28150027</v>
      </c>
      <c r="G95" s="128"/>
      <c r="H95" s="128"/>
      <c r="I95" s="3">
        <v>113.26448666</v>
      </c>
      <c r="J95" s="3">
        <v>112.05126839</v>
      </c>
      <c r="K95" s="155">
        <v>0.95747785486928405</v>
      </c>
      <c r="L95" s="156"/>
      <c r="M95" s="157"/>
    </row>
    <row r="96" spans="1:13" x14ac:dyDescent="0.35">
      <c r="A96" s="153" t="s">
        <v>102</v>
      </c>
      <c r="B96" s="154"/>
      <c r="C96" s="154"/>
      <c r="D96" s="154"/>
      <c r="E96" s="3">
        <v>110.27440300000001</v>
      </c>
      <c r="F96" s="127">
        <v>106.91074743</v>
      </c>
      <c r="G96" s="128"/>
      <c r="H96" s="128"/>
      <c r="I96" s="3">
        <v>106.91074743</v>
      </c>
      <c r="J96" s="3">
        <v>101.87089508</v>
      </c>
      <c r="K96" s="155">
        <v>0.96949740394423201</v>
      </c>
      <c r="L96" s="156"/>
      <c r="M96" s="157"/>
    </row>
    <row r="97" spans="1:13" x14ac:dyDescent="0.35">
      <c r="A97" s="153" t="s">
        <v>103</v>
      </c>
      <c r="B97" s="154"/>
      <c r="C97" s="154"/>
      <c r="D97" s="154"/>
      <c r="E97" s="3">
        <v>206.16656</v>
      </c>
      <c r="F97" s="127">
        <v>182.59808394000001</v>
      </c>
      <c r="G97" s="128"/>
      <c r="H97" s="128"/>
      <c r="I97" s="3">
        <v>182.59804453000001</v>
      </c>
      <c r="J97" s="3">
        <v>156.87820278000001</v>
      </c>
      <c r="K97" s="155">
        <v>0.885682161694894</v>
      </c>
      <c r="L97" s="156"/>
      <c r="M97" s="157"/>
    </row>
    <row r="98" spans="1:13" x14ac:dyDescent="0.35">
      <c r="A98" s="153" t="s">
        <v>104</v>
      </c>
      <c r="B98" s="154"/>
      <c r="C98" s="154"/>
      <c r="D98" s="154"/>
      <c r="E98" s="3">
        <v>3079.6493169999999</v>
      </c>
      <c r="F98" s="127">
        <v>3027.2646615100002</v>
      </c>
      <c r="G98" s="128"/>
      <c r="H98" s="128"/>
      <c r="I98" s="3">
        <v>2998.97182127</v>
      </c>
      <c r="J98" s="3">
        <v>2603.5125124400001</v>
      </c>
      <c r="K98" s="155">
        <v>0.97380302514164496</v>
      </c>
      <c r="L98" s="156"/>
      <c r="M98" s="157"/>
    </row>
    <row r="99" spans="1:13" x14ac:dyDescent="0.35">
      <c r="A99" s="153" t="s">
        <v>105</v>
      </c>
      <c r="B99" s="154"/>
      <c r="C99" s="154"/>
      <c r="D99" s="154"/>
      <c r="E99" s="3">
        <v>206.79900000000001</v>
      </c>
      <c r="F99" s="127">
        <v>202.24171636</v>
      </c>
      <c r="G99" s="128"/>
      <c r="H99" s="128"/>
      <c r="I99" s="3">
        <v>202.24171551000001</v>
      </c>
      <c r="J99" s="3">
        <v>199.06397609999999</v>
      </c>
      <c r="K99" s="155">
        <v>0.97796273439426695</v>
      </c>
      <c r="L99" s="156"/>
      <c r="M99" s="157"/>
    </row>
    <row r="100" spans="1:13" x14ac:dyDescent="0.35">
      <c r="A100" s="153" t="s">
        <v>106</v>
      </c>
      <c r="B100" s="154"/>
      <c r="C100" s="154"/>
      <c r="D100" s="154"/>
      <c r="E100" s="3">
        <v>433.11863</v>
      </c>
      <c r="F100" s="127">
        <v>419.75707986999998</v>
      </c>
      <c r="G100" s="128"/>
      <c r="H100" s="128"/>
      <c r="I100" s="3">
        <v>419.74751450999997</v>
      </c>
      <c r="J100" s="3">
        <v>402.99961965</v>
      </c>
      <c r="K100" s="155">
        <v>0.96912828365291104</v>
      </c>
      <c r="L100" s="156"/>
      <c r="M100" s="157"/>
    </row>
    <row r="101" spans="1:13" x14ac:dyDescent="0.35">
      <c r="A101" s="153" t="s">
        <v>107</v>
      </c>
      <c r="B101" s="154"/>
      <c r="C101" s="154"/>
      <c r="D101" s="154"/>
      <c r="E101" s="3">
        <v>267.35399999999998</v>
      </c>
      <c r="F101" s="127">
        <v>248.80979189999999</v>
      </c>
      <c r="G101" s="128"/>
      <c r="H101" s="128"/>
      <c r="I101" s="3">
        <v>248.80979189999999</v>
      </c>
      <c r="J101" s="3">
        <v>223.82427419000001</v>
      </c>
      <c r="K101" s="155">
        <v>0.93063800017953702</v>
      </c>
      <c r="L101" s="156"/>
      <c r="M101" s="157"/>
    </row>
    <row r="102" spans="1:13" x14ac:dyDescent="0.35">
      <c r="A102" s="153" t="s">
        <v>108</v>
      </c>
      <c r="B102" s="154"/>
      <c r="C102" s="154"/>
      <c r="D102" s="154"/>
      <c r="E102" s="3">
        <v>76.798233999999994</v>
      </c>
      <c r="F102" s="127">
        <v>71.974438610000007</v>
      </c>
      <c r="G102" s="128"/>
      <c r="H102" s="128"/>
      <c r="I102" s="3">
        <v>71.950068909999999</v>
      </c>
      <c r="J102" s="3">
        <v>58.628834349999998</v>
      </c>
      <c r="K102" s="155">
        <v>0.93687139876159098</v>
      </c>
      <c r="L102" s="156"/>
      <c r="M102" s="157"/>
    </row>
    <row r="103" spans="1:13" x14ac:dyDescent="0.35">
      <c r="A103" s="153" t="s">
        <v>109</v>
      </c>
      <c r="B103" s="154"/>
      <c r="C103" s="154"/>
      <c r="D103" s="154"/>
      <c r="E103" s="3">
        <v>449.01477299999999</v>
      </c>
      <c r="F103" s="127">
        <v>441.18809439</v>
      </c>
      <c r="G103" s="128"/>
      <c r="H103" s="128"/>
      <c r="I103" s="3">
        <v>441.17989088000002</v>
      </c>
      <c r="J103" s="3">
        <v>388.55160347999998</v>
      </c>
      <c r="K103" s="155">
        <v>0.98255094800633602</v>
      </c>
      <c r="L103" s="156"/>
      <c r="M103" s="157"/>
    </row>
    <row r="104" spans="1:13" x14ac:dyDescent="0.35">
      <c r="A104" s="153" t="s">
        <v>110</v>
      </c>
      <c r="B104" s="154"/>
      <c r="C104" s="154"/>
      <c r="D104" s="154"/>
      <c r="E104" s="3">
        <v>240.10705799999999</v>
      </c>
      <c r="F104" s="127">
        <v>230.56337889</v>
      </c>
      <c r="G104" s="128"/>
      <c r="H104" s="128"/>
      <c r="I104" s="3">
        <v>230.56337889</v>
      </c>
      <c r="J104" s="3">
        <v>203.80168734</v>
      </c>
      <c r="K104" s="155">
        <v>0.96025240078532004</v>
      </c>
      <c r="L104" s="156"/>
      <c r="M104" s="157"/>
    </row>
    <row r="105" spans="1:13" x14ac:dyDescent="0.35">
      <c r="A105" s="153" t="s">
        <v>111</v>
      </c>
      <c r="B105" s="154"/>
      <c r="C105" s="154"/>
      <c r="D105" s="154"/>
      <c r="E105" s="3">
        <v>2236.675225</v>
      </c>
      <c r="F105" s="127">
        <v>2152.71406772</v>
      </c>
      <c r="G105" s="128"/>
      <c r="H105" s="128"/>
      <c r="I105" s="3">
        <v>2151.4569406099999</v>
      </c>
      <c r="J105" s="3">
        <v>1772.7309061799999</v>
      </c>
      <c r="K105" s="155">
        <v>0.96189957154374095</v>
      </c>
      <c r="L105" s="156"/>
      <c r="M105" s="157"/>
    </row>
    <row r="106" spans="1:13" x14ac:dyDescent="0.35">
      <c r="A106" s="153" t="s">
        <v>112</v>
      </c>
      <c r="B106" s="154"/>
      <c r="C106" s="154"/>
      <c r="D106" s="154"/>
      <c r="E106" s="3">
        <v>106.271101</v>
      </c>
      <c r="F106" s="127">
        <v>97.714909539999994</v>
      </c>
      <c r="G106" s="128"/>
      <c r="H106" s="128"/>
      <c r="I106" s="3">
        <v>97.714909169999999</v>
      </c>
      <c r="J106" s="3">
        <v>86.493417399999998</v>
      </c>
      <c r="K106" s="155">
        <v>0.91948712538510402</v>
      </c>
      <c r="L106" s="156"/>
      <c r="M106" s="157"/>
    </row>
    <row r="107" spans="1:13" x14ac:dyDescent="0.35">
      <c r="A107" s="153" t="s">
        <v>113</v>
      </c>
      <c r="B107" s="154"/>
      <c r="C107" s="154"/>
      <c r="D107" s="154"/>
      <c r="E107" s="3">
        <v>39.830446999999999</v>
      </c>
      <c r="F107" s="127">
        <v>14.10459167</v>
      </c>
      <c r="G107" s="128"/>
      <c r="H107" s="128"/>
      <c r="I107" s="3">
        <v>14.10459167</v>
      </c>
      <c r="J107" s="3">
        <v>12.593483450000001</v>
      </c>
      <c r="K107" s="155">
        <v>0.35411582676940601</v>
      </c>
      <c r="L107" s="156"/>
      <c r="M107" s="157"/>
    </row>
    <row r="108" spans="1:13" x14ac:dyDescent="0.35">
      <c r="A108" s="153" t="s">
        <v>114</v>
      </c>
      <c r="B108" s="154"/>
      <c r="C108" s="154"/>
      <c r="D108" s="154"/>
      <c r="E108" s="3">
        <v>53.617150000000002</v>
      </c>
      <c r="F108" s="127">
        <v>50.724609340000001</v>
      </c>
      <c r="G108" s="128"/>
      <c r="H108" s="128"/>
      <c r="I108" s="3">
        <v>50.578903339999997</v>
      </c>
      <c r="J108" s="3">
        <v>43.610118329999999</v>
      </c>
      <c r="K108" s="155">
        <v>0.94333442452648097</v>
      </c>
      <c r="L108" s="156"/>
      <c r="M108" s="157"/>
    </row>
    <row r="109" spans="1:13" x14ac:dyDescent="0.35">
      <c r="A109" s="153" t="s">
        <v>115</v>
      </c>
      <c r="B109" s="154"/>
      <c r="C109" s="154"/>
      <c r="D109" s="154"/>
      <c r="E109" s="3">
        <v>84.032594000000003</v>
      </c>
      <c r="F109" s="127">
        <v>79.337426780000001</v>
      </c>
      <c r="G109" s="128"/>
      <c r="H109" s="128"/>
      <c r="I109" s="3">
        <v>78.853247339999996</v>
      </c>
      <c r="J109" s="3">
        <v>68.27268402</v>
      </c>
      <c r="K109" s="155">
        <v>0.93836502702748903</v>
      </c>
      <c r="L109" s="156"/>
      <c r="M109" s="157"/>
    </row>
    <row r="110" spans="1:13" x14ac:dyDescent="0.35">
      <c r="A110" s="153" t="s">
        <v>116</v>
      </c>
      <c r="B110" s="154"/>
      <c r="C110" s="154"/>
      <c r="D110" s="154"/>
      <c r="E110" s="3">
        <v>553192.92170099996</v>
      </c>
      <c r="F110" s="127">
        <v>541215.27042147995</v>
      </c>
      <c r="G110" s="128"/>
      <c r="H110" s="128"/>
      <c r="I110" s="3">
        <v>540873.72161094996</v>
      </c>
      <c r="J110" s="3">
        <v>537543.89729252004</v>
      </c>
      <c r="K110" s="155">
        <v>0.97773073442051694</v>
      </c>
      <c r="L110" s="156"/>
      <c r="M110" s="157"/>
    </row>
    <row r="111" spans="1:13" x14ac:dyDescent="0.35">
      <c r="A111" s="153" t="s">
        <v>117</v>
      </c>
      <c r="B111" s="154"/>
      <c r="C111" s="154"/>
      <c r="D111" s="154"/>
      <c r="E111" s="3">
        <v>270.90932800000002</v>
      </c>
      <c r="F111" s="127">
        <v>265.24634875999999</v>
      </c>
      <c r="G111" s="128"/>
      <c r="H111" s="128"/>
      <c r="I111" s="3">
        <v>265.24419</v>
      </c>
      <c r="J111" s="3">
        <v>237.09376374999999</v>
      </c>
      <c r="K111" s="155">
        <v>0.97908843507965104</v>
      </c>
      <c r="L111" s="156"/>
      <c r="M111" s="157"/>
    </row>
    <row r="112" spans="1:13" x14ac:dyDescent="0.35">
      <c r="A112" s="153" t="s">
        <v>118</v>
      </c>
      <c r="B112" s="154"/>
      <c r="C112" s="154"/>
      <c r="D112" s="154"/>
      <c r="E112" s="3">
        <v>795.56076700000006</v>
      </c>
      <c r="F112" s="127">
        <v>604.37144456999999</v>
      </c>
      <c r="G112" s="128"/>
      <c r="H112" s="128"/>
      <c r="I112" s="3">
        <v>604.18206125999995</v>
      </c>
      <c r="J112" s="3">
        <v>549.14816699999994</v>
      </c>
      <c r="K112" s="155">
        <v>0.75944175017368598</v>
      </c>
      <c r="L112" s="156"/>
      <c r="M112" s="157"/>
    </row>
    <row r="113" spans="1:14" x14ac:dyDescent="0.35">
      <c r="A113" s="153" t="s">
        <v>119</v>
      </c>
      <c r="B113" s="154"/>
      <c r="C113" s="154"/>
      <c r="D113" s="154"/>
      <c r="E113" s="3">
        <v>150.59541400000001</v>
      </c>
      <c r="F113" s="127">
        <v>149.72362978999999</v>
      </c>
      <c r="G113" s="128"/>
      <c r="H113" s="128"/>
      <c r="I113" s="3">
        <v>149.72362978999999</v>
      </c>
      <c r="J113" s="3">
        <v>128.57462702000001</v>
      </c>
      <c r="K113" s="155">
        <v>0.99421108394442903</v>
      </c>
      <c r="L113" s="156"/>
      <c r="M113" s="157"/>
    </row>
    <row r="114" spans="1:14" x14ac:dyDescent="0.35">
      <c r="A114" s="153" t="s">
        <v>120</v>
      </c>
      <c r="B114" s="154"/>
      <c r="C114" s="154"/>
      <c r="D114" s="154"/>
      <c r="E114" s="3">
        <v>453.25572499999998</v>
      </c>
      <c r="F114" s="127">
        <v>432.52812954000001</v>
      </c>
      <c r="G114" s="128"/>
      <c r="H114" s="128"/>
      <c r="I114" s="3">
        <v>432.52812920000002</v>
      </c>
      <c r="J114" s="3">
        <v>386.43610861000002</v>
      </c>
      <c r="K114" s="155">
        <v>0.95426953338537501</v>
      </c>
      <c r="L114" s="156"/>
      <c r="M114" s="157"/>
    </row>
    <row r="115" spans="1:14" x14ac:dyDescent="0.35">
      <c r="A115" s="153" t="s">
        <v>121</v>
      </c>
      <c r="B115" s="154"/>
      <c r="C115" s="154"/>
      <c r="D115" s="154"/>
      <c r="E115" s="3">
        <v>561.63612999999998</v>
      </c>
      <c r="F115" s="127">
        <v>523.62815621000004</v>
      </c>
      <c r="G115" s="128"/>
      <c r="H115" s="128"/>
      <c r="I115" s="3">
        <v>517.19506917000001</v>
      </c>
      <c r="J115" s="3">
        <v>449.81590689000001</v>
      </c>
      <c r="K115" s="155">
        <v>0.92087214754150504</v>
      </c>
      <c r="L115" s="156"/>
      <c r="M115" s="157"/>
    </row>
    <row r="116" spans="1:14" x14ac:dyDescent="0.35">
      <c r="A116" s="153" t="s">
        <v>122</v>
      </c>
      <c r="B116" s="154"/>
      <c r="C116" s="154"/>
      <c r="D116" s="154"/>
      <c r="E116" s="3">
        <v>143.3322</v>
      </c>
      <c r="F116" s="127">
        <v>134.77795029999999</v>
      </c>
      <c r="G116" s="128"/>
      <c r="H116" s="128"/>
      <c r="I116" s="3">
        <v>134.77795029999999</v>
      </c>
      <c r="J116" s="3">
        <v>102.54078244</v>
      </c>
      <c r="K116" s="155">
        <v>0.94031871624101204</v>
      </c>
      <c r="L116" s="156"/>
      <c r="M116" s="157"/>
    </row>
    <row r="117" spans="1:14" x14ac:dyDescent="0.35">
      <c r="A117" s="153" t="s">
        <v>123</v>
      </c>
      <c r="B117" s="154"/>
      <c r="C117" s="154"/>
      <c r="D117" s="154"/>
      <c r="E117" s="3">
        <v>492.565674</v>
      </c>
      <c r="F117" s="127">
        <v>445.48122506999999</v>
      </c>
      <c r="G117" s="128"/>
      <c r="H117" s="128"/>
      <c r="I117" s="3">
        <v>434.37069489999999</v>
      </c>
      <c r="J117" s="3">
        <v>399.15589682000001</v>
      </c>
      <c r="K117" s="155">
        <v>0.88185336053279295</v>
      </c>
      <c r="L117" s="156"/>
      <c r="M117" s="157"/>
    </row>
    <row r="118" spans="1:14" x14ac:dyDescent="0.35">
      <c r="A118" s="153" t="s">
        <v>147</v>
      </c>
      <c r="B118" s="154"/>
      <c r="C118" s="154"/>
      <c r="D118" s="154"/>
      <c r="E118" s="3">
        <v>2005.2101</v>
      </c>
      <c r="F118" s="127">
        <v>1856.5547350500001</v>
      </c>
      <c r="G118" s="128"/>
      <c r="H118" s="128"/>
      <c r="I118" s="3">
        <v>1856.5547349799999</v>
      </c>
      <c r="J118" s="3">
        <v>1834.39567521</v>
      </c>
      <c r="K118" s="155">
        <v>0.92586544172104501</v>
      </c>
      <c r="L118" s="156"/>
      <c r="M118" s="157"/>
    </row>
    <row r="119" spans="1:14" x14ac:dyDescent="0.35">
      <c r="A119" s="153" t="s">
        <v>125</v>
      </c>
      <c r="B119" s="154"/>
      <c r="C119" s="154"/>
      <c r="D119" s="154"/>
      <c r="E119" s="3">
        <v>393.03058600000003</v>
      </c>
      <c r="F119" s="127">
        <v>376.29023806999999</v>
      </c>
      <c r="G119" s="128"/>
      <c r="H119" s="128"/>
      <c r="I119" s="3">
        <v>374.63011160999997</v>
      </c>
      <c r="J119" s="3">
        <v>348.18010033000002</v>
      </c>
      <c r="K119" s="155">
        <v>0.95318309809608603</v>
      </c>
      <c r="L119" s="156"/>
      <c r="M119" s="157"/>
    </row>
    <row r="120" spans="1:14" x14ac:dyDescent="0.35">
      <c r="A120" s="153" t="s">
        <v>126</v>
      </c>
      <c r="B120" s="154"/>
      <c r="C120" s="154"/>
      <c r="D120" s="154"/>
      <c r="E120" s="3">
        <v>151.832076</v>
      </c>
      <c r="F120" s="127">
        <v>142.35296356000001</v>
      </c>
      <c r="G120" s="128"/>
      <c r="H120" s="128"/>
      <c r="I120" s="3">
        <v>142.35296281999999</v>
      </c>
      <c r="J120" s="3">
        <v>131.76323345</v>
      </c>
      <c r="K120" s="155">
        <v>0.93756844120342497</v>
      </c>
      <c r="L120" s="156"/>
      <c r="M120" s="157"/>
    </row>
    <row r="121" spans="1:14" x14ac:dyDescent="0.35">
      <c r="A121" s="153" t="s">
        <v>127</v>
      </c>
      <c r="B121" s="154"/>
      <c r="C121" s="154"/>
      <c r="D121" s="154"/>
      <c r="E121" s="3">
        <v>194.726</v>
      </c>
      <c r="F121" s="127">
        <v>179.75105891999999</v>
      </c>
      <c r="G121" s="128"/>
      <c r="H121" s="128"/>
      <c r="I121" s="3">
        <v>179.75105891999999</v>
      </c>
      <c r="J121" s="3">
        <v>166.04438863999999</v>
      </c>
      <c r="K121" s="155">
        <v>0.92309737230775502</v>
      </c>
      <c r="L121" s="156"/>
      <c r="M121" s="157"/>
    </row>
    <row r="122" spans="1:14" x14ac:dyDescent="0.35">
      <c r="A122" s="153" t="s">
        <v>128</v>
      </c>
      <c r="B122" s="154"/>
      <c r="C122" s="154"/>
      <c r="D122" s="154"/>
      <c r="E122" s="3">
        <v>5540.0290830000004</v>
      </c>
      <c r="F122" s="127">
        <v>5472.3629441800003</v>
      </c>
      <c r="G122" s="128"/>
      <c r="H122" s="128"/>
      <c r="I122" s="3">
        <v>5458.6428046999999</v>
      </c>
      <c r="J122" s="3">
        <v>5374.9315272100002</v>
      </c>
      <c r="K122" s="155">
        <v>0.98530941316720899</v>
      </c>
      <c r="L122" s="156"/>
      <c r="M122" s="157"/>
    </row>
    <row r="123" spans="1:14" x14ac:dyDescent="0.35">
      <c r="A123" s="131" t="s">
        <v>129</v>
      </c>
      <c r="B123" s="132"/>
      <c r="C123" s="132"/>
      <c r="D123" s="132"/>
      <c r="E123" s="5">
        <v>1499476.06941</v>
      </c>
      <c r="F123" s="134">
        <v>1433986.27023065</v>
      </c>
      <c r="G123" s="135"/>
      <c r="H123" s="135"/>
      <c r="I123" s="5">
        <v>1431662.1266963901</v>
      </c>
      <c r="J123" s="5">
        <v>1358030.43774616</v>
      </c>
      <c r="K123" s="136">
        <v>0.95477490831828005</v>
      </c>
      <c r="L123" s="152"/>
      <c r="M123" s="137"/>
    </row>
    <row r="124" spans="1:14" x14ac:dyDescent="0.35">
      <c r="A124" s="122" t="s">
        <v>130</v>
      </c>
      <c r="B124" s="122"/>
      <c r="C124" s="122"/>
      <c r="D124" s="122"/>
      <c r="E124" s="122"/>
      <c r="F124" s="122"/>
      <c r="G124" s="122"/>
      <c r="H124" s="122"/>
      <c r="I124" s="122"/>
      <c r="J124" s="122"/>
      <c r="K124" s="122"/>
      <c r="L124" s="122"/>
      <c r="M124" s="122"/>
    </row>
    <row r="125" spans="1:14" ht="140" x14ac:dyDescent="0.35">
      <c r="A125" s="6" t="s">
        <v>131</v>
      </c>
    </row>
    <row r="126" spans="1:14" x14ac:dyDescent="0.35">
      <c r="A126" s="122" t="s">
        <v>130</v>
      </c>
      <c r="B126" s="122"/>
    </row>
    <row r="127" spans="1:14" x14ac:dyDescent="0.35">
      <c r="A127" s="122" t="s">
        <v>130</v>
      </c>
      <c r="B127" s="122"/>
      <c r="C127" s="122"/>
      <c r="D127" s="122"/>
      <c r="E127" s="122"/>
      <c r="F127" s="122"/>
      <c r="H127" s="122" t="s">
        <v>130</v>
      </c>
      <c r="I127" s="122"/>
      <c r="J127" s="122"/>
      <c r="K127" s="122"/>
      <c r="L127" s="122"/>
      <c r="M127" s="122"/>
      <c r="N127" s="122"/>
    </row>
    <row r="142" spans="1:14" x14ac:dyDescent="0.35">
      <c r="A142" s="122" t="s">
        <v>130</v>
      </c>
      <c r="B142" s="122"/>
      <c r="C142" s="122"/>
      <c r="D142" s="122"/>
      <c r="E142" s="122"/>
      <c r="F142" s="122"/>
      <c r="H142" s="122" t="s">
        <v>130</v>
      </c>
      <c r="I142" s="122"/>
      <c r="J142" s="122"/>
      <c r="K142" s="122"/>
      <c r="L142" s="122"/>
      <c r="M142" s="122"/>
      <c r="N142" s="122"/>
    </row>
    <row r="143" spans="1:14" x14ac:dyDescent="0.35">
      <c r="A143" s="123" t="s">
        <v>132</v>
      </c>
      <c r="B143" s="123"/>
      <c r="C143" s="123"/>
      <c r="D143" s="123"/>
      <c r="E143" s="123"/>
      <c r="F143" s="123"/>
      <c r="G143" s="123"/>
      <c r="H143" s="123"/>
      <c r="I143" s="123"/>
      <c r="J143" s="123"/>
      <c r="K143" s="123"/>
      <c r="L143" s="123"/>
    </row>
    <row r="144" spans="1:14" x14ac:dyDescent="0.35">
      <c r="A144" s="123" t="s">
        <v>148</v>
      </c>
      <c r="B144" s="123"/>
      <c r="C144" s="123"/>
      <c r="D144" s="123"/>
      <c r="E144" s="123"/>
      <c r="F144" s="123"/>
      <c r="G144" s="123"/>
      <c r="H144" s="123"/>
      <c r="I144" s="123"/>
      <c r="J144" s="123"/>
      <c r="K144" s="123"/>
      <c r="L144" s="123"/>
    </row>
  </sheetData>
  <mergeCells count="371">
    <mergeCell ref="A5:D5"/>
    <mergeCell ref="F5:H5"/>
    <mergeCell ref="K5:M5"/>
    <mergeCell ref="A6:D6"/>
    <mergeCell ref="F6:H6"/>
    <mergeCell ref="K6:M6"/>
    <mergeCell ref="A1:C1"/>
    <mergeCell ref="A2:C2"/>
    <mergeCell ref="A3:K3"/>
    <mergeCell ref="A4:D4"/>
    <mergeCell ref="F4:H4"/>
    <mergeCell ref="K4:M4"/>
    <mergeCell ref="A9:D9"/>
    <mergeCell ref="F9:H9"/>
    <mergeCell ref="K9:M9"/>
    <mergeCell ref="A10:D10"/>
    <mergeCell ref="F10:H10"/>
    <mergeCell ref="K10:M10"/>
    <mergeCell ref="A7:D7"/>
    <mergeCell ref="F7:H7"/>
    <mergeCell ref="K7:M7"/>
    <mergeCell ref="A8:D8"/>
    <mergeCell ref="F8:H8"/>
    <mergeCell ref="K8:M8"/>
    <mergeCell ref="A13:D13"/>
    <mergeCell ref="F13:H13"/>
    <mergeCell ref="K13:M13"/>
    <mergeCell ref="A14:D14"/>
    <mergeCell ref="F14:H14"/>
    <mergeCell ref="K14:M14"/>
    <mergeCell ref="A11:D11"/>
    <mergeCell ref="F11:H11"/>
    <mergeCell ref="K11:M11"/>
    <mergeCell ref="A12:D12"/>
    <mergeCell ref="F12:H12"/>
    <mergeCell ref="K12:M12"/>
    <mergeCell ref="A17:D17"/>
    <mergeCell ref="F17:H17"/>
    <mergeCell ref="K17:M17"/>
    <mergeCell ref="A18:D18"/>
    <mergeCell ref="F18:H18"/>
    <mergeCell ref="K18:M18"/>
    <mergeCell ref="A15:D15"/>
    <mergeCell ref="F15:H15"/>
    <mergeCell ref="K15:M15"/>
    <mergeCell ref="A16:D16"/>
    <mergeCell ref="F16:H16"/>
    <mergeCell ref="K16:M16"/>
    <mergeCell ref="A21:D21"/>
    <mergeCell ref="F21:H21"/>
    <mergeCell ref="K21:M21"/>
    <mergeCell ref="A22:D22"/>
    <mergeCell ref="F22:H22"/>
    <mergeCell ref="K22:M22"/>
    <mergeCell ref="A19:D19"/>
    <mergeCell ref="F19:H19"/>
    <mergeCell ref="K19:M19"/>
    <mergeCell ref="A20:D20"/>
    <mergeCell ref="F20:H20"/>
    <mergeCell ref="K20:M20"/>
    <mergeCell ref="A25:D25"/>
    <mergeCell ref="F25:H25"/>
    <mergeCell ref="K25:M25"/>
    <mergeCell ref="A26:D26"/>
    <mergeCell ref="F26:H26"/>
    <mergeCell ref="K26:M26"/>
    <mergeCell ref="A23:D23"/>
    <mergeCell ref="F23:H23"/>
    <mergeCell ref="K23:M23"/>
    <mergeCell ref="A24:D24"/>
    <mergeCell ref="F24:H24"/>
    <mergeCell ref="K24:M24"/>
    <mergeCell ref="A29:D29"/>
    <mergeCell ref="F29:H29"/>
    <mergeCell ref="K29:M29"/>
    <mergeCell ref="A30:D30"/>
    <mergeCell ref="F30:H30"/>
    <mergeCell ref="K30:M30"/>
    <mergeCell ref="A27:D27"/>
    <mergeCell ref="F27:H27"/>
    <mergeCell ref="K27:M27"/>
    <mergeCell ref="A28:D28"/>
    <mergeCell ref="F28:H28"/>
    <mergeCell ref="K28:M28"/>
    <mergeCell ref="A33:D33"/>
    <mergeCell ref="F33:H33"/>
    <mergeCell ref="K33:M33"/>
    <mergeCell ref="A34:D34"/>
    <mergeCell ref="F34:H34"/>
    <mergeCell ref="K34:M34"/>
    <mergeCell ref="A31:D31"/>
    <mergeCell ref="F31:H31"/>
    <mergeCell ref="K31:M31"/>
    <mergeCell ref="A32:D32"/>
    <mergeCell ref="F32:H32"/>
    <mergeCell ref="K32:M32"/>
    <mergeCell ref="A37:D37"/>
    <mergeCell ref="F37:H37"/>
    <mergeCell ref="K37:M37"/>
    <mergeCell ref="A38:D38"/>
    <mergeCell ref="F38:H38"/>
    <mergeCell ref="K38:M38"/>
    <mergeCell ref="A35:D35"/>
    <mergeCell ref="F35:H35"/>
    <mergeCell ref="K35:M35"/>
    <mergeCell ref="A36:D36"/>
    <mergeCell ref="F36:H36"/>
    <mergeCell ref="K36:M36"/>
    <mergeCell ref="A41:D41"/>
    <mergeCell ref="F41:H41"/>
    <mergeCell ref="K41:M41"/>
    <mergeCell ref="A42:D42"/>
    <mergeCell ref="F42:H42"/>
    <mergeCell ref="K42:M42"/>
    <mergeCell ref="A39:D39"/>
    <mergeCell ref="F39:H39"/>
    <mergeCell ref="K39:M39"/>
    <mergeCell ref="A40:D40"/>
    <mergeCell ref="F40:H40"/>
    <mergeCell ref="K40:M40"/>
    <mergeCell ref="A45:D45"/>
    <mergeCell ref="F45:H45"/>
    <mergeCell ref="K45:M45"/>
    <mergeCell ref="A46:D46"/>
    <mergeCell ref="F46:H46"/>
    <mergeCell ref="K46:M46"/>
    <mergeCell ref="A43:D43"/>
    <mergeCell ref="F43:H43"/>
    <mergeCell ref="K43:M43"/>
    <mergeCell ref="A44:D44"/>
    <mergeCell ref="F44:H44"/>
    <mergeCell ref="K44:M44"/>
    <mergeCell ref="A49:D49"/>
    <mergeCell ref="F49:H49"/>
    <mergeCell ref="K49:M49"/>
    <mergeCell ref="A50:D50"/>
    <mergeCell ref="F50:H50"/>
    <mergeCell ref="K50:M50"/>
    <mergeCell ref="A47:D47"/>
    <mergeCell ref="F47:H47"/>
    <mergeCell ref="K47:M47"/>
    <mergeCell ref="A48:D48"/>
    <mergeCell ref="F48:H48"/>
    <mergeCell ref="K48:M48"/>
    <mergeCell ref="A53:D53"/>
    <mergeCell ref="F53:H53"/>
    <mergeCell ref="K53:M53"/>
    <mergeCell ref="A54:D54"/>
    <mergeCell ref="F54:H54"/>
    <mergeCell ref="K54:M54"/>
    <mergeCell ref="A51:D51"/>
    <mergeCell ref="F51:H51"/>
    <mergeCell ref="K51:M51"/>
    <mergeCell ref="A52:D52"/>
    <mergeCell ref="F52:H52"/>
    <mergeCell ref="K52:M52"/>
    <mergeCell ref="A57:D57"/>
    <mergeCell ref="F57:H57"/>
    <mergeCell ref="K57:M57"/>
    <mergeCell ref="A58:D58"/>
    <mergeCell ref="F58:H58"/>
    <mergeCell ref="K58:M58"/>
    <mergeCell ref="A55:D55"/>
    <mergeCell ref="F55:H55"/>
    <mergeCell ref="K55:M55"/>
    <mergeCell ref="A56:D56"/>
    <mergeCell ref="F56:H56"/>
    <mergeCell ref="K56:M56"/>
    <mergeCell ref="A61:D61"/>
    <mergeCell ref="F61:H61"/>
    <mergeCell ref="K61:M61"/>
    <mergeCell ref="A62:D62"/>
    <mergeCell ref="F62:H62"/>
    <mergeCell ref="K62:M62"/>
    <mergeCell ref="A59:D59"/>
    <mergeCell ref="F59:H59"/>
    <mergeCell ref="K59:M59"/>
    <mergeCell ref="A60:D60"/>
    <mergeCell ref="F60:H60"/>
    <mergeCell ref="K60:M60"/>
    <mergeCell ref="A65:D65"/>
    <mergeCell ref="F65:H65"/>
    <mergeCell ref="K65:M65"/>
    <mergeCell ref="A66:D66"/>
    <mergeCell ref="F66:H66"/>
    <mergeCell ref="K66:M66"/>
    <mergeCell ref="A63:D63"/>
    <mergeCell ref="F63:H63"/>
    <mergeCell ref="K63:M63"/>
    <mergeCell ref="A64:D64"/>
    <mergeCell ref="F64:H64"/>
    <mergeCell ref="K64:M64"/>
    <mergeCell ref="A69:D69"/>
    <mergeCell ref="F69:H69"/>
    <mergeCell ref="K69:M69"/>
    <mergeCell ref="A70:D70"/>
    <mergeCell ref="F70:H70"/>
    <mergeCell ref="K70:M70"/>
    <mergeCell ref="A67:D67"/>
    <mergeCell ref="F67:H67"/>
    <mergeCell ref="K67:M67"/>
    <mergeCell ref="A68:D68"/>
    <mergeCell ref="F68:H68"/>
    <mergeCell ref="K68:M68"/>
    <mergeCell ref="A73:D73"/>
    <mergeCell ref="F73:H73"/>
    <mergeCell ref="K73:M73"/>
    <mergeCell ref="A74:D74"/>
    <mergeCell ref="F74:H74"/>
    <mergeCell ref="K74:M74"/>
    <mergeCell ref="A71:D71"/>
    <mergeCell ref="F71:H71"/>
    <mergeCell ref="K71:M71"/>
    <mergeCell ref="A72:D72"/>
    <mergeCell ref="F72:H72"/>
    <mergeCell ref="K72:M72"/>
    <mergeCell ref="A77:D77"/>
    <mergeCell ref="F77:H77"/>
    <mergeCell ref="K77:M77"/>
    <mergeCell ref="A78:D78"/>
    <mergeCell ref="F78:H78"/>
    <mergeCell ref="K78:M78"/>
    <mergeCell ref="A75:D75"/>
    <mergeCell ref="F75:H75"/>
    <mergeCell ref="K75:M75"/>
    <mergeCell ref="A76:D76"/>
    <mergeCell ref="F76:H76"/>
    <mergeCell ref="K76:M76"/>
    <mergeCell ref="A81:D81"/>
    <mergeCell ref="F81:H81"/>
    <mergeCell ref="K81:M81"/>
    <mergeCell ref="A82:D82"/>
    <mergeCell ref="F82:H82"/>
    <mergeCell ref="K82:M82"/>
    <mergeCell ref="A79:D79"/>
    <mergeCell ref="F79:H79"/>
    <mergeCell ref="K79:M79"/>
    <mergeCell ref="A80:D80"/>
    <mergeCell ref="F80:H80"/>
    <mergeCell ref="K80:M80"/>
    <mergeCell ref="A85:D85"/>
    <mergeCell ref="F85:H85"/>
    <mergeCell ref="K85:M85"/>
    <mergeCell ref="A86:D86"/>
    <mergeCell ref="F86:H86"/>
    <mergeCell ref="K86:M86"/>
    <mergeCell ref="A83:D83"/>
    <mergeCell ref="F83:H83"/>
    <mergeCell ref="K83:M83"/>
    <mergeCell ref="A84:D84"/>
    <mergeCell ref="F84:H84"/>
    <mergeCell ref="K84:M84"/>
    <mergeCell ref="A89:D89"/>
    <mergeCell ref="F89:H89"/>
    <mergeCell ref="K89:M89"/>
    <mergeCell ref="A90:D90"/>
    <mergeCell ref="F90:H90"/>
    <mergeCell ref="K90:M90"/>
    <mergeCell ref="A87:D87"/>
    <mergeCell ref="F87:H87"/>
    <mergeCell ref="K87:M87"/>
    <mergeCell ref="A88:D88"/>
    <mergeCell ref="F88:H88"/>
    <mergeCell ref="K88:M88"/>
    <mergeCell ref="A93:D93"/>
    <mergeCell ref="F93:H93"/>
    <mergeCell ref="K93:M93"/>
    <mergeCell ref="A94:D94"/>
    <mergeCell ref="F94:H94"/>
    <mergeCell ref="K94:M94"/>
    <mergeCell ref="A91:D91"/>
    <mergeCell ref="F91:H91"/>
    <mergeCell ref="K91:M91"/>
    <mergeCell ref="A92:D92"/>
    <mergeCell ref="F92:H92"/>
    <mergeCell ref="K92:M92"/>
    <mergeCell ref="A97:D97"/>
    <mergeCell ref="F97:H97"/>
    <mergeCell ref="K97:M97"/>
    <mergeCell ref="A98:D98"/>
    <mergeCell ref="F98:H98"/>
    <mergeCell ref="K98:M98"/>
    <mergeCell ref="A95:D95"/>
    <mergeCell ref="F95:H95"/>
    <mergeCell ref="K95:M95"/>
    <mergeCell ref="A96:D96"/>
    <mergeCell ref="F96:H96"/>
    <mergeCell ref="K96:M96"/>
    <mergeCell ref="A101:D101"/>
    <mergeCell ref="F101:H101"/>
    <mergeCell ref="K101:M101"/>
    <mergeCell ref="A102:D102"/>
    <mergeCell ref="F102:H102"/>
    <mergeCell ref="K102:M102"/>
    <mergeCell ref="A99:D99"/>
    <mergeCell ref="F99:H99"/>
    <mergeCell ref="K99:M99"/>
    <mergeCell ref="A100:D100"/>
    <mergeCell ref="F100:H100"/>
    <mergeCell ref="K100:M100"/>
    <mergeCell ref="A105:D105"/>
    <mergeCell ref="F105:H105"/>
    <mergeCell ref="K105:M105"/>
    <mergeCell ref="A106:D106"/>
    <mergeCell ref="F106:H106"/>
    <mergeCell ref="K106:M106"/>
    <mergeCell ref="A103:D103"/>
    <mergeCell ref="F103:H103"/>
    <mergeCell ref="K103:M103"/>
    <mergeCell ref="A104:D104"/>
    <mergeCell ref="F104:H104"/>
    <mergeCell ref="K104:M104"/>
    <mergeCell ref="A109:D109"/>
    <mergeCell ref="F109:H109"/>
    <mergeCell ref="K109:M109"/>
    <mergeCell ref="A110:D110"/>
    <mergeCell ref="F110:H110"/>
    <mergeCell ref="K110:M110"/>
    <mergeCell ref="A107:D107"/>
    <mergeCell ref="F107:H107"/>
    <mergeCell ref="K107:M107"/>
    <mergeCell ref="A108:D108"/>
    <mergeCell ref="F108:H108"/>
    <mergeCell ref="K108:M108"/>
    <mergeCell ref="A113:D113"/>
    <mergeCell ref="F113:H113"/>
    <mergeCell ref="K113:M113"/>
    <mergeCell ref="A114:D114"/>
    <mergeCell ref="F114:H114"/>
    <mergeCell ref="K114:M114"/>
    <mergeCell ref="A111:D111"/>
    <mergeCell ref="F111:H111"/>
    <mergeCell ref="K111:M111"/>
    <mergeCell ref="A112:D112"/>
    <mergeCell ref="F112:H112"/>
    <mergeCell ref="K112:M112"/>
    <mergeCell ref="A117:D117"/>
    <mergeCell ref="F117:H117"/>
    <mergeCell ref="K117:M117"/>
    <mergeCell ref="A118:D118"/>
    <mergeCell ref="F118:H118"/>
    <mergeCell ref="K118:M118"/>
    <mergeCell ref="A115:D115"/>
    <mergeCell ref="F115:H115"/>
    <mergeCell ref="K115:M115"/>
    <mergeCell ref="A116:D116"/>
    <mergeCell ref="F116:H116"/>
    <mergeCell ref="K116:M116"/>
    <mergeCell ref="A121:D121"/>
    <mergeCell ref="F121:H121"/>
    <mergeCell ref="K121:M121"/>
    <mergeCell ref="A122:D122"/>
    <mergeCell ref="F122:H122"/>
    <mergeCell ref="K122:M122"/>
    <mergeCell ref="A119:D119"/>
    <mergeCell ref="F119:H119"/>
    <mergeCell ref="K119:M119"/>
    <mergeCell ref="A120:D120"/>
    <mergeCell ref="F120:H120"/>
    <mergeCell ref="K120:M120"/>
    <mergeCell ref="A142:F142"/>
    <mergeCell ref="H142:N142"/>
    <mergeCell ref="A143:L143"/>
    <mergeCell ref="A144:L144"/>
    <mergeCell ref="A123:D123"/>
    <mergeCell ref="F123:H123"/>
    <mergeCell ref="K123:M123"/>
    <mergeCell ref="A124:M124"/>
    <mergeCell ref="A126:B126"/>
    <mergeCell ref="A127:F127"/>
    <mergeCell ref="H127:N127"/>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2"/>
  <sheetViews>
    <sheetView topLeftCell="A115" workbookViewId="0">
      <selection activeCell="E121" sqref="E121"/>
    </sheetView>
  </sheetViews>
  <sheetFormatPr baseColWidth="10" defaultColWidth="8.7265625" defaultRowHeight="14.5" x14ac:dyDescent="0.35"/>
  <cols>
    <col min="1" max="1" width="11.54296875" customWidth="1"/>
    <col min="2" max="2" width="12.81640625" customWidth="1"/>
    <col min="4" max="4" width="20.81640625" customWidth="1"/>
    <col min="5" max="5" width="13.26953125" bestFit="1" customWidth="1"/>
    <col min="9" max="10" width="13.26953125" bestFit="1" customWidth="1"/>
  </cols>
  <sheetData>
    <row r="1" spans="1:14" x14ac:dyDescent="0.35">
      <c r="A1" s="163" t="s">
        <v>134</v>
      </c>
      <c r="B1" s="163"/>
      <c r="C1" s="163"/>
      <c r="D1" s="7"/>
      <c r="E1" s="7"/>
      <c r="F1" s="7"/>
      <c r="G1" s="7"/>
      <c r="H1" s="7"/>
      <c r="I1" s="7"/>
      <c r="J1" s="7"/>
      <c r="K1" s="7"/>
      <c r="L1" s="7"/>
      <c r="M1" s="7"/>
      <c r="N1" s="1"/>
    </row>
    <row r="2" spans="1:14" x14ac:dyDescent="0.35">
      <c r="A2" s="164" t="s">
        <v>149</v>
      </c>
      <c r="B2" s="164"/>
      <c r="C2" s="164"/>
      <c r="D2" s="7"/>
      <c r="E2" s="7"/>
      <c r="F2" s="7"/>
      <c r="G2" s="7"/>
      <c r="H2" s="7"/>
      <c r="I2" s="7"/>
      <c r="J2" s="7"/>
      <c r="K2" s="7"/>
      <c r="L2" s="7"/>
      <c r="M2" s="7"/>
      <c r="N2" s="1"/>
    </row>
    <row r="3" spans="1:14" x14ac:dyDescent="0.35">
      <c r="A3" s="165" t="s">
        <v>130</v>
      </c>
      <c r="B3" s="165"/>
      <c r="C3" s="165"/>
      <c r="D3" s="165"/>
      <c r="E3" s="165"/>
      <c r="F3" s="165"/>
      <c r="G3" s="165"/>
      <c r="H3" s="165"/>
      <c r="I3" s="165"/>
      <c r="J3" s="165"/>
      <c r="K3" s="165"/>
      <c r="L3" s="7"/>
      <c r="M3" s="7"/>
      <c r="N3" s="1"/>
    </row>
    <row r="4" spans="1:14" x14ac:dyDescent="0.35">
      <c r="A4" s="166" t="s">
        <v>136</v>
      </c>
      <c r="B4" s="167"/>
      <c r="C4" s="167"/>
      <c r="D4" s="167"/>
      <c r="E4" s="8" t="s">
        <v>3</v>
      </c>
      <c r="F4" s="168" t="s">
        <v>4</v>
      </c>
      <c r="G4" s="169"/>
      <c r="H4" s="169"/>
      <c r="I4" s="8" t="s">
        <v>5</v>
      </c>
      <c r="J4" s="8" t="s">
        <v>6</v>
      </c>
      <c r="K4" s="168" t="s">
        <v>7</v>
      </c>
      <c r="L4" s="169"/>
      <c r="M4" s="170"/>
      <c r="N4" s="1"/>
    </row>
    <row r="5" spans="1:14" x14ac:dyDescent="0.35">
      <c r="A5" s="171" t="s">
        <v>8</v>
      </c>
      <c r="B5" s="172"/>
      <c r="C5" s="172"/>
      <c r="D5" s="172"/>
      <c r="E5" s="9">
        <v>615.96100000000001</v>
      </c>
      <c r="F5" s="173">
        <v>609.76766812999995</v>
      </c>
      <c r="G5" s="174"/>
      <c r="H5" s="174"/>
      <c r="I5" s="9">
        <v>609.76766812999995</v>
      </c>
      <c r="J5" s="9">
        <v>526.91530546000001</v>
      </c>
      <c r="K5" s="175">
        <v>0.98994525323843596</v>
      </c>
      <c r="L5" s="176"/>
      <c r="M5" s="177"/>
      <c r="N5" s="1"/>
    </row>
    <row r="6" spans="1:14" x14ac:dyDescent="0.35">
      <c r="A6" s="171" t="s">
        <v>9</v>
      </c>
      <c r="B6" s="172"/>
      <c r="C6" s="172"/>
      <c r="D6" s="172"/>
      <c r="E6" s="9">
        <v>99.633788999999993</v>
      </c>
      <c r="F6" s="173">
        <v>96.849687849999995</v>
      </c>
      <c r="G6" s="174"/>
      <c r="H6" s="174"/>
      <c r="I6" s="9">
        <v>93.526908210000002</v>
      </c>
      <c r="J6" s="9">
        <v>84.295677429999998</v>
      </c>
      <c r="K6" s="175">
        <v>0.93870672940080602</v>
      </c>
      <c r="L6" s="176"/>
      <c r="M6" s="177"/>
      <c r="N6" s="1"/>
    </row>
    <row r="7" spans="1:14" x14ac:dyDescent="0.35">
      <c r="A7" s="171" t="s">
        <v>10</v>
      </c>
      <c r="B7" s="172"/>
      <c r="C7" s="172"/>
      <c r="D7" s="172"/>
      <c r="E7" s="9">
        <v>4594.4939979999999</v>
      </c>
      <c r="F7" s="173">
        <v>4585.8149655899997</v>
      </c>
      <c r="G7" s="174"/>
      <c r="H7" s="174"/>
      <c r="I7" s="9">
        <v>4585.8149655899997</v>
      </c>
      <c r="J7" s="9">
        <v>4086.6339739800001</v>
      </c>
      <c r="K7" s="175">
        <v>0.99811099276356097</v>
      </c>
      <c r="L7" s="176"/>
      <c r="M7" s="177"/>
      <c r="N7" s="1"/>
    </row>
    <row r="8" spans="1:14" x14ac:dyDescent="0.35">
      <c r="A8" s="171" t="s">
        <v>11</v>
      </c>
      <c r="B8" s="172"/>
      <c r="C8" s="172"/>
      <c r="D8" s="172"/>
      <c r="E8" s="9">
        <v>2241.6955710000002</v>
      </c>
      <c r="F8" s="173">
        <v>2004.0922819</v>
      </c>
      <c r="G8" s="174"/>
      <c r="H8" s="174"/>
      <c r="I8" s="9">
        <v>2004.0922819</v>
      </c>
      <c r="J8" s="9">
        <v>1470.2790657099999</v>
      </c>
      <c r="K8" s="175">
        <v>0.89400733437056001</v>
      </c>
      <c r="L8" s="176"/>
      <c r="M8" s="177"/>
      <c r="N8" s="1"/>
    </row>
    <row r="9" spans="1:14" x14ac:dyDescent="0.35">
      <c r="A9" s="171" t="s">
        <v>12</v>
      </c>
      <c r="B9" s="172"/>
      <c r="C9" s="172"/>
      <c r="D9" s="172"/>
      <c r="E9" s="9">
        <v>1356.4340999999999</v>
      </c>
      <c r="F9" s="173">
        <v>1321.33902564</v>
      </c>
      <c r="G9" s="174"/>
      <c r="H9" s="174"/>
      <c r="I9" s="9">
        <v>1321.33902564</v>
      </c>
      <c r="J9" s="9">
        <v>940.91192293999995</v>
      </c>
      <c r="K9" s="175">
        <v>0.97412695953308803</v>
      </c>
      <c r="L9" s="176"/>
      <c r="M9" s="177"/>
      <c r="N9" s="1"/>
    </row>
    <row r="10" spans="1:14" x14ac:dyDescent="0.35">
      <c r="A10" s="171" t="s">
        <v>13</v>
      </c>
      <c r="B10" s="172"/>
      <c r="C10" s="172"/>
      <c r="D10" s="172"/>
      <c r="E10" s="9">
        <v>702.63568799999996</v>
      </c>
      <c r="F10" s="173">
        <v>584.04338426000004</v>
      </c>
      <c r="G10" s="174"/>
      <c r="H10" s="174"/>
      <c r="I10" s="9">
        <v>581.76822780999998</v>
      </c>
      <c r="J10" s="9">
        <v>555.01514535000001</v>
      </c>
      <c r="K10" s="175">
        <v>0.82797990159873602</v>
      </c>
      <c r="L10" s="176"/>
      <c r="M10" s="177"/>
      <c r="N10" s="1"/>
    </row>
    <row r="11" spans="1:14" x14ac:dyDescent="0.35">
      <c r="A11" s="171" t="s">
        <v>14</v>
      </c>
      <c r="B11" s="172"/>
      <c r="C11" s="172"/>
      <c r="D11" s="172"/>
      <c r="E11" s="9">
        <v>123.92</v>
      </c>
      <c r="F11" s="173">
        <v>121.88937935</v>
      </c>
      <c r="G11" s="174"/>
      <c r="H11" s="174"/>
      <c r="I11" s="9">
        <v>121.88937928</v>
      </c>
      <c r="J11" s="9">
        <v>107.98518529</v>
      </c>
      <c r="K11" s="175">
        <v>0.98361345448676496</v>
      </c>
      <c r="L11" s="176"/>
      <c r="M11" s="177"/>
      <c r="N11" s="1"/>
    </row>
    <row r="12" spans="1:14" x14ac:dyDescent="0.35">
      <c r="A12" s="171" t="s">
        <v>15</v>
      </c>
      <c r="B12" s="172"/>
      <c r="C12" s="172"/>
      <c r="D12" s="172"/>
      <c r="E12" s="9">
        <v>327.41376400000001</v>
      </c>
      <c r="F12" s="173">
        <v>303.72417932000002</v>
      </c>
      <c r="G12" s="174"/>
      <c r="H12" s="174"/>
      <c r="I12" s="9">
        <v>303.72417932000002</v>
      </c>
      <c r="J12" s="9">
        <v>270.50232353000001</v>
      </c>
      <c r="K12" s="175">
        <v>0.92764633841111199</v>
      </c>
      <c r="L12" s="176"/>
      <c r="M12" s="177"/>
      <c r="N12" s="1"/>
    </row>
    <row r="13" spans="1:14" x14ac:dyDescent="0.35">
      <c r="A13" s="171" t="s">
        <v>16</v>
      </c>
      <c r="B13" s="172"/>
      <c r="C13" s="172"/>
      <c r="D13" s="172"/>
      <c r="E13" s="9">
        <v>229.90461999999999</v>
      </c>
      <c r="F13" s="173">
        <v>197.56345321000001</v>
      </c>
      <c r="G13" s="174"/>
      <c r="H13" s="174"/>
      <c r="I13" s="9">
        <v>197.56345311000001</v>
      </c>
      <c r="J13" s="9">
        <v>170.65193565000001</v>
      </c>
      <c r="K13" s="175">
        <v>0.85932789480263605</v>
      </c>
      <c r="L13" s="176"/>
      <c r="M13" s="177"/>
      <c r="N13" s="1"/>
    </row>
    <row r="14" spans="1:14" x14ac:dyDescent="0.35">
      <c r="A14" s="171" t="s">
        <v>17</v>
      </c>
      <c r="B14" s="172"/>
      <c r="C14" s="172"/>
      <c r="D14" s="172"/>
      <c r="E14" s="9">
        <v>115.325901</v>
      </c>
      <c r="F14" s="173">
        <v>110.42257259</v>
      </c>
      <c r="G14" s="174"/>
      <c r="H14" s="174"/>
      <c r="I14" s="9">
        <v>110.18095759000001</v>
      </c>
      <c r="J14" s="9">
        <v>95.931062049999994</v>
      </c>
      <c r="K14" s="175">
        <v>0.95538778916628697</v>
      </c>
      <c r="L14" s="176"/>
      <c r="M14" s="177"/>
      <c r="N14" s="1"/>
    </row>
    <row r="15" spans="1:14" x14ac:dyDescent="0.35">
      <c r="A15" s="171" t="s">
        <v>18</v>
      </c>
      <c r="B15" s="172"/>
      <c r="C15" s="172"/>
      <c r="D15" s="172"/>
      <c r="E15" s="9">
        <v>853.38753299999996</v>
      </c>
      <c r="F15" s="173">
        <v>823.80492852999998</v>
      </c>
      <c r="G15" s="174"/>
      <c r="H15" s="174"/>
      <c r="I15" s="9">
        <v>822.68658171000004</v>
      </c>
      <c r="J15" s="9">
        <v>614.47307812999998</v>
      </c>
      <c r="K15" s="175">
        <v>0.96402460769250597</v>
      </c>
      <c r="L15" s="176"/>
      <c r="M15" s="177"/>
      <c r="N15" s="1"/>
    </row>
    <row r="16" spans="1:14" x14ac:dyDescent="0.35">
      <c r="A16" s="171" t="s">
        <v>137</v>
      </c>
      <c r="B16" s="172"/>
      <c r="C16" s="172"/>
      <c r="D16" s="172"/>
      <c r="E16" s="9">
        <v>587.70467799999994</v>
      </c>
      <c r="F16" s="173">
        <v>525.91258621999998</v>
      </c>
      <c r="G16" s="174"/>
      <c r="H16" s="174"/>
      <c r="I16" s="9">
        <v>525.91122044999997</v>
      </c>
      <c r="J16" s="9">
        <v>463.81880660000002</v>
      </c>
      <c r="K16" s="175">
        <v>0.89485627754353203</v>
      </c>
      <c r="L16" s="176"/>
      <c r="M16" s="177"/>
      <c r="N16" s="1"/>
    </row>
    <row r="17" spans="1:14" x14ac:dyDescent="0.35">
      <c r="A17" s="171" t="s">
        <v>19</v>
      </c>
      <c r="B17" s="172"/>
      <c r="C17" s="172"/>
      <c r="D17" s="172"/>
      <c r="E17" s="9">
        <v>265.96376500000002</v>
      </c>
      <c r="F17" s="173">
        <v>264.50538473</v>
      </c>
      <c r="G17" s="174"/>
      <c r="H17" s="174"/>
      <c r="I17" s="9">
        <v>264.50408472999999</v>
      </c>
      <c r="J17" s="9">
        <v>226.09803274999999</v>
      </c>
      <c r="K17" s="175">
        <v>0.99451173256627601</v>
      </c>
      <c r="L17" s="176"/>
      <c r="M17" s="177"/>
      <c r="N17" s="1"/>
    </row>
    <row r="18" spans="1:14" x14ac:dyDescent="0.35">
      <c r="A18" s="171" t="s">
        <v>20</v>
      </c>
      <c r="B18" s="172"/>
      <c r="C18" s="172"/>
      <c r="D18" s="172"/>
      <c r="E18" s="9">
        <v>126.874455</v>
      </c>
      <c r="F18" s="173">
        <v>126.00546244</v>
      </c>
      <c r="G18" s="174"/>
      <c r="H18" s="174"/>
      <c r="I18" s="9">
        <v>126.00546244</v>
      </c>
      <c r="J18" s="9">
        <v>83.598251329999997</v>
      </c>
      <c r="K18" s="175">
        <v>0.99315076813531999</v>
      </c>
      <c r="L18" s="176"/>
      <c r="M18" s="177"/>
      <c r="N18" s="1"/>
    </row>
    <row r="19" spans="1:14" x14ac:dyDescent="0.35">
      <c r="A19" s="171" t="s">
        <v>21</v>
      </c>
      <c r="B19" s="172"/>
      <c r="C19" s="172"/>
      <c r="D19" s="172"/>
      <c r="E19" s="9">
        <v>105.262</v>
      </c>
      <c r="F19" s="173">
        <v>98.015741829999996</v>
      </c>
      <c r="G19" s="174"/>
      <c r="H19" s="174"/>
      <c r="I19" s="9">
        <v>98.015741829999996</v>
      </c>
      <c r="J19" s="9">
        <v>79.583778910000007</v>
      </c>
      <c r="K19" s="175">
        <v>0.93115979014269201</v>
      </c>
      <c r="L19" s="176"/>
      <c r="M19" s="177"/>
      <c r="N19" s="1"/>
    </row>
    <row r="20" spans="1:14" x14ac:dyDescent="0.35">
      <c r="A20" s="171" t="s">
        <v>22</v>
      </c>
      <c r="B20" s="172"/>
      <c r="C20" s="172"/>
      <c r="D20" s="172"/>
      <c r="E20" s="9">
        <v>696.99991</v>
      </c>
      <c r="F20" s="173">
        <v>641.91778962000001</v>
      </c>
      <c r="G20" s="174"/>
      <c r="H20" s="174"/>
      <c r="I20" s="9">
        <v>641.91778962000001</v>
      </c>
      <c r="J20" s="9">
        <v>440.38674322000003</v>
      </c>
      <c r="K20" s="175">
        <v>0.92097255739961303</v>
      </c>
      <c r="L20" s="176"/>
      <c r="M20" s="177"/>
      <c r="N20" s="1"/>
    </row>
    <row r="21" spans="1:14" x14ac:dyDescent="0.35">
      <c r="A21" s="171" t="s">
        <v>23</v>
      </c>
      <c r="B21" s="172"/>
      <c r="C21" s="172"/>
      <c r="D21" s="172"/>
      <c r="E21" s="9">
        <v>1835.675418</v>
      </c>
      <c r="F21" s="173">
        <v>1805.14952479</v>
      </c>
      <c r="G21" s="174"/>
      <c r="H21" s="174"/>
      <c r="I21" s="9">
        <v>1805.1495247</v>
      </c>
      <c r="J21" s="9">
        <v>1654.6638613600001</v>
      </c>
      <c r="K21" s="175">
        <v>0.98337075661597195</v>
      </c>
      <c r="L21" s="176"/>
      <c r="M21" s="177"/>
      <c r="N21" s="1"/>
    </row>
    <row r="22" spans="1:14" x14ac:dyDescent="0.35">
      <c r="A22" s="171" t="s">
        <v>24</v>
      </c>
      <c r="B22" s="172"/>
      <c r="C22" s="172"/>
      <c r="D22" s="172"/>
      <c r="E22" s="9">
        <v>1101.008317</v>
      </c>
      <c r="F22" s="173">
        <v>1045.20457657</v>
      </c>
      <c r="G22" s="174"/>
      <c r="H22" s="174"/>
      <c r="I22" s="9">
        <v>1040.08461169</v>
      </c>
      <c r="J22" s="9">
        <v>882.74086475000001</v>
      </c>
      <c r="K22" s="175">
        <v>0.94466553579177004</v>
      </c>
      <c r="L22" s="176"/>
      <c r="M22" s="177"/>
      <c r="N22" s="1"/>
    </row>
    <row r="23" spans="1:14" x14ac:dyDescent="0.35">
      <c r="A23" s="171" t="s">
        <v>25</v>
      </c>
      <c r="B23" s="172"/>
      <c r="C23" s="172"/>
      <c r="D23" s="172"/>
      <c r="E23" s="9">
        <v>100.265</v>
      </c>
      <c r="F23" s="173">
        <v>96.72003565</v>
      </c>
      <c r="G23" s="174"/>
      <c r="H23" s="174"/>
      <c r="I23" s="9">
        <v>96.71913189</v>
      </c>
      <c r="J23" s="9">
        <v>92.357246950000004</v>
      </c>
      <c r="K23" s="175">
        <v>0.964635036054456</v>
      </c>
      <c r="L23" s="176"/>
      <c r="M23" s="177"/>
      <c r="N23" s="1"/>
    </row>
    <row r="24" spans="1:14" x14ac:dyDescent="0.35">
      <c r="A24" s="171" t="s">
        <v>26</v>
      </c>
      <c r="B24" s="172"/>
      <c r="C24" s="172"/>
      <c r="D24" s="172"/>
      <c r="E24" s="9">
        <v>421.29723999999999</v>
      </c>
      <c r="F24" s="173">
        <v>398.39463438000001</v>
      </c>
      <c r="G24" s="174"/>
      <c r="H24" s="174"/>
      <c r="I24" s="9">
        <v>385.00503278999997</v>
      </c>
      <c r="J24" s="9">
        <v>325.81843419</v>
      </c>
      <c r="K24" s="175">
        <v>0.91385605277167303</v>
      </c>
      <c r="L24" s="176"/>
      <c r="M24" s="177"/>
      <c r="N24" s="1"/>
    </row>
    <row r="25" spans="1:14" x14ac:dyDescent="0.35">
      <c r="A25" s="171" t="s">
        <v>138</v>
      </c>
      <c r="B25" s="172"/>
      <c r="C25" s="172"/>
      <c r="D25" s="172"/>
      <c r="E25" s="9">
        <v>516.23055799999997</v>
      </c>
      <c r="F25" s="173">
        <v>441.85728467000001</v>
      </c>
      <c r="G25" s="174"/>
      <c r="H25" s="174"/>
      <c r="I25" s="9">
        <v>441.85728467000001</v>
      </c>
      <c r="J25" s="9">
        <v>371.52264910999997</v>
      </c>
      <c r="K25" s="175">
        <v>0.85593012235048704</v>
      </c>
      <c r="L25" s="176"/>
      <c r="M25" s="177"/>
      <c r="N25" s="1"/>
    </row>
    <row r="26" spans="1:14" x14ac:dyDescent="0.35">
      <c r="A26" s="171" t="s">
        <v>27</v>
      </c>
      <c r="B26" s="172"/>
      <c r="C26" s="172"/>
      <c r="D26" s="172"/>
      <c r="E26" s="9">
        <v>153.189301</v>
      </c>
      <c r="F26" s="173">
        <v>142.05142927</v>
      </c>
      <c r="G26" s="174"/>
      <c r="H26" s="174"/>
      <c r="I26" s="9">
        <v>135.46855427</v>
      </c>
      <c r="J26" s="9">
        <v>132.50114737999999</v>
      </c>
      <c r="K26" s="175">
        <v>0.88432125080327895</v>
      </c>
      <c r="L26" s="176"/>
      <c r="M26" s="177"/>
      <c r="N26" s="1"/>
    </row>
    <row r="27" spans="1:14" x14ac:dyDescent="0.35">
      <c r="A27" s="171" t="s">
        <v>28</v>
      </c>
      <c r="B27" s="172"/>
      <c r="C27" s="172"/>
      <c r="D27" s="172"/>
      <c r="E27" s="9">
        <v>7.8224830000000001</v>
      </c>
      <c r="F27" s="173">
        <v>6.81298709</v>
      </c>
      <c r="G27" s="174"/>
      <c r="H27" s="174"/>
      <c r="I27" s="9">
        <v>4.3356744100000002</v>
      </c>
      <c r="J27" s="9">
        <v>2.5440094800000002</v>
      </c>
      <c r="K27" s="175">
        <v>0.554258080202923</v>
      </c>
      <c r="L27" s="176"/>
      <c r="M27" s="177"/>
      <c r="N27" s="1"/>
    </row>
    <row r="28" spans="1:14" x14ac:dyDescent="0.35">
      <c r="A28" s="171" t="s">
        <v>30</v>
      </c>
      <c r="B28" s="172"/>
      <c r="C28" s="172"/>
      <c r="D28" s="172"/>
      <c r="E28" s="9">
        <v>8629.0977889999995</v>
      </c>
      <c r="F28" s="173">
        <v>8580.0295519499996</v>
      </c>
      <c r="G28" s="174"/>
      <c r="H28" s="174"/>
      <c r="I28" s="9">
        <v>8580.0295519499996</v>
      </c>
      <c r="J28" s="9">
        <v>8289.00568656</v>
      </c>
      <c r="K28" s="175">
        <v>0.99431363066570499</v>
      </c>
      <c r="L28" s="176"/>
      <c r="M28" s="177"/>
      <c r="N28" s="1"/>
    </row>
    <row r="29" spans="1:14" x14ac:dyDescent="0.35">
      <c r="A29" s="171" t="s">
        <v>31</v>
      </c>
      <c r="B29" s="172"/>
      <c r="C29" s="172"/>
      <c r="D29" s="172"/>
      <c r="E29" s="9">
        <v>1055.313173</v>
      </c>
      <c r="F29" s="173">
        <v>1038.6659077700001</v>
      </c>
      <c r="G29" s="174"/>
      <c r="H29" s="174"/>
      <c r="I29" s="9">
        <v>1032.2667103599999</v>
      </c>
      <c r="J29" s="9">
        <v>946.35947177000003</v>
      </c>
      <c r="K29" s="175">
        <v>0.97816149439840305</v>
      </c>
      <c r="L29" s="176"/>
      <c r="M29" s="177"/>
      <c r="N29" s="1"/>
    </row>
    <row r="30" spans="1:14" x14ac:dyDescent="0.35">
      <c r="A30" s="171" t="s">
        <v>150</v>
      </c>
      <c r="B30" s="172"/>
      <c r="C30" s="172"/>
      <c r="D30" s="172"/>
      <c r="E30" s="9">
        <v>689.86</v>
      </c>
      <c r="F30" s="173">
        <v>686.64604569000005</v>
      </c>
      <c r="G30" s="174"/>
      <c r="H30" s="174"/>
      <c r="I30" s="9">
        <v>686.64604569000005</v>
      </c>
      <c r="J30" s="9">
        <v>686.64604569000005</v>
      </c>
      <c r="K30" s="175">
        <v>0.99534114992897105</v>
      </c>
      <c r="L30" s="176"/>
      <c r="M30" s="177"/>
      <c r="N30" s="1"/>
    </row>
    <row r="31" spans="1:14" x14ac:dyDescent="0.35">
      <c r="A31" s="171" t="s">
        <v>33</v>
      </c>
      <c r="B31" s="172"/>
      <c r="C31" s="172"/>
      <c r="D31" s="172"/>
      <c r="E31" s="9">
        <v>444.21080499999999</v>
      </c>
      <c r="F31" s="173">
        <v>439.03357413999998</v>
      </c>
      <c r="G31" s="174"/>
      <c r="H31" s="174"/>
      <c r="I31" s="9">
        <v>438.93489140000003</v>
      </c>
      <c r="J31" s="9">
        <v>254.97847522999999</v>
      </c>
      <c r="K31" s="175">
        <v>0.98812295076883605</v>
      </c>
      <c r="L31" s="176"/>
      <c r="M31" s="177"/>
      <c r="N31" s="1"/>
    </row>
    <row r="32" spans="1:14" x14ac:dyDescent="0.35">
      <c r="A32" s="171" t="s">
        <v>34</v>
      </c>
      <c r="B32" s="172"/>
      <c r="C32" s="172"/>
      <c r="D32" s="172"/>
      <c r="E32" s="9">
        <v>5704.4202889999997</v>
      </c>
      <c r="F32" s="173">
        <v>5347.6735755899999</v>
      </c>
      <c r="G32" s="174"/>
      <c r="H32" s="174"/>
      <c r="I32" s="9">
        <v>5345.3250755899999</v>
      </c>
      <c r="J32" s="9">
        <v>4757.4072441500002</v>
      </c>
      <c r="K32" s="175">
        <v>0.93704965706989496</v>
      </c>
      <c r="L32" s="176"/>
      <c r="M32" s="177"/>
      <c r="N32" s="1"/>
    </row>
    <row r="33" spans="1:14" x14ac:dyDescent="0.35">
      <c r="A33" s="171" t="s">
        <v>35</v>
      </c>
      <c r="B33" s="172"/>
      <c r="C33" s="172"/>
      <c r="D33" s="172"/>
      <c r="E33" s="9">
        <v>4765.2817109999996</v>
      </c>
      <c r="F33" s="173">
        <v>4580.2309597800004</v>
      </c>
      <c r="G33" s="174"/>
      <c r="H33" s="174"/>
      <c r="I33" s="9">
        <v>4553.13803405</v>
      </c>
      <c r="J33" s="9">
        <v>3860.8997522999998</v>
      </c>
      <c r="K33" s="175">
        <v>0.95548139862113701</v>
      </c>
      <c r="L33" s="176"/>
      <c r="M33" s="177"/>
      <c r="N33" s="1"/>
    </row>
    <row r="34" spans="1:14" x14ac:dyDescent="0.35">
      <c r="A34" s="171" t="s">
        <v>36</v>
      </c>
      <c r="B34" s="172"/>
      <c r="C34" s="172"/>
      <c r="D34" s="172"/>
      <c r="E34" s="9">
        <v>16380.134404</v>
      </c>
      <c r="F34" s="173">
        <v>16055.255078640001</v>
      </c>
      <c r="G34" s="174"/>
      <c r="H34" s="174"/>
      <c r="I34" s="9">
        <v>15953.8094611</v>
      </c>
      <c r="J34" s="9">
        <v>13878.690660239999</v>
      </c>
      <c r="K34" s="175">
        <v>0.97397304976960997</v>
      </c>
      <c r="L34" s="176"/>
      <c r="M34" s="177"/>
      <c r="N34" s="1"/>
    </row>
    <row r="35" spans="1:14" x14ac:dyDescent="0.35">
      <c r="A35" s="171" t="s">
        <v>37</v>
      </c>
      <c r="B35" s="172"/>
      <c r="C35" s="172"/>
      <c r="D35" s="172"/>
      <c r="E35" s="9">
        <v>60777.369991</v>
      </c>
      <c r="F35" s="173">
        <v>59771.82475539</v>
      </c>
      <c r="G35" s="174"/>
      <c r="H35" s="174"/>
      <c r="I35" s="9">
        <v>59771.324470389998</v>
      </c>
      <c r="J35" s="9">
        <v>57705.858778299997</v>
      </c>
      <c r="K35" s="175">
        <v>0.98344703759377905</v>
      </c>
      <c r="L35" s="176"/>
      <c r="M35" s="177"/>
      <c r="N35" s="1"/>
    </row>
    <row r="36" spans="1:14" x14ac:dyDescent="0.35">
      <c r="A36" s="171" t="s">
        <v>38</v>
      </c>
      <c r="B36" s="172"/>
      <c r="C36" s="172"/>
      <c r="D36" s="172"/>
      <c r="E36" s="9">
        <v>2651.594004</v>
      </c>
      <c r="F36" s="173">
        <v>2634.8982630400001</v>
      </c>
      <c r="G36" s="174"/>
      <c r="H36" s="174"/>
      <c r="I36" s="9">
        <v>2630.9538628</v>
      </c>
      <c r="J36" s="9">
        <v>2521.2508859099999</v>
      </c>
      <c r="K36" s="175">
        <v>0.99221594966315996</v>
      </c>
      <c r="L36" s="176"/>
      <c r="M36" s="177"/>
      <c r="N36" s="1"/>
    </row>
    <row r="37" spans="1:14" x14ac:dyDescent="0.35">
      <c r="A37" s="171" t="s">
        <v>39</v>
      </c>
      <c r="B37" s="172"/>
      <c r="C37" s="172"/>
      <c r="D37" s="172"/>
      <c r="E37" s="9">
        <v>2721.6345609999998</v>
      </c>
      <c r="F37" s="173">
        <v>2706.3095408099998</v>
      </c>
      <c r="G37" s="174"/>
      <c r="H37" s="174"/>
      <c r="I37" s="9">
        <v>2706.3095408099998</v>
      </c>
      <c r="J37" s="9">
        <v>2540.0519374599999</v>
      </c>
      <c r="K37" s="175">
        <v>0.99436918519128104</v>
      </c>
      <c r="L37" s="176"/>
      <c r="M37" s="177"/>
      <c r="N37" s="1"/>
    </row>
    <row r="38" spans="1:14" x14ac:dyDescent="0.35">
      <c r="A38" s="171" t="s">
        <v>40</v>
      </c>
      <c r="B38" s="172"/>
      <c r="C38" s="172"/>
      <c r="D38" s="172"/>
      <c r="E38" s="9">
        <v>726.24739999999997</v>
      </c>
      <c r="F38" s="173">
        <v>725.01317973000005</v>
      </c>
      <c r="G38" s="174"/>
      <c r="H38" s="174"/>
      <c r="I38" s="9">
        <v>723.66926892000004</v>
      </c>
      <c r="J38" s="9">
        <v>667.06944845999999</v>
      </c>
      <c r="K38" s="175">
        <v>0.99645006497785704</v>
      </c>
      <c r="L38" s="176"/>
      <c r="M38" s="177"/>
      <c r="N38" s="1"/>
    </row>
    <row r="39" spans="1:14" x14ac:dyDescent="0.35">
      <c r="A39" s="171" t="s">
        <v>41</v>
      </c>
      <c r="B39" s="172"/>
      <c r="C39" s="172"/>
      <c r="D39" s="172"/>
      <c r="E39" s="9">
        <v>236.796954</v>
      </c>
      <c r="F39" s="173">
        <v>235.55972641</v>
      </c>
      <c r="G39" s="174"/>
      <c r="H39" s="174"/>
      <c r="I39" s="9">
        <v>235.55972641</v>
      </c>
      <c r="J39" s="9">
        <v>215.14581575</v>
      </c>
      <c r="K39" s="175">
        <v>0.99477515411790296</v>
      </c>
      <c r="L39" s="176"/>
      <c r="M39" s="177"/>
      <c r="N39" s="1"/>
    </row>
    <row r="40" spans="1:14" x14ac:dyDescent="0.35">
      <c r="A40" s="171" t="s">
        <v>42</v>
      </c>
      <c r="B40" s="172"/>
      <c r="C40" s="172"/>
      <c r="D40" s="172"/>
      <c r="E40" s="9">
        <v>467.44278600000001</v>
      </c>
      <c r="F40" s="173">
        <v>447.22543364000001</v>
      </c>
      <c r="G40" s="174"/>
      <c r="H40" s="174"/>
      <c r="I40" s="9">
        <v>447.22543364000001</v>
      </c>
      <c r="J40" s="9">
        <v>363.37249457000001</v>
      </c>
      <c r="K40" s="175">
        <v>0.95674903332447603</v>
      </c>
      <c r="L40" s="176"/>
      <c r="M40" s="177"/>
      <c r="N40" s="1"/>
    </row>
    <row r="41" spans="1:14" x14ac:dyDescent="0.35">
      <c r="A41" s="171" t="s">
        <v>139</v>
      </c>
      <c r="B41" s="172"/>
      <c r="C41" s="172"/>
      <c r="D41" s="172"/>
      <c r="E41" s="9">
        <v>1321.8486789999999</v>
      </c>
      <c r="F41" s="173">
        <v>1170.6635682399999</v>
      </c>
      <c r="G41" s="174"/>
      <c r="H41" s="174"/>
      <c r="I41" s="9">
        <v>1123.44085847</v>
      </c>
      <c r="J41" s="9">
        <v>655.76613240999995</v>
      </c>
      <c r="K41" s="175">
        <v>0.84990126049821502</v>
      </c>
      <c r="L41" s="176"/>
      <c r="M41" s="177"/>
      <c r="N41" s="1"/>
    </row>
    <row r="42" spans="1:14" x14ac:dyDescent="0.35">
      <c r="A42" s="171" t="s">
        <v>44</v>
      </c>
      <c r="B42" s="172"/>
      <c r="C42" s="172"/>
      <c r="D42" s="172"/>
      <c r="E42" s="9">
        <v>170.3862</v>
      </c>
      <c r="F42" s="173">
        <v>167.87647552999999</v>
      </c>
      <c r="G42" s="174"/>
      <c r="H42" s="174"/>
      <c r="I42" s="9">
        <v>167.87647392</v>
      </c>
      <c r="J42" s="9">
        <v>160.68633292000001</v>
      </c>
      <c r="K42" s="175">
        <v>0.98527036767062104</v>
      </c>
      <c r="L42" s="176"/>
      <c r="M42" s="177"/>
      <c r="N42" s="1"/>
    </row>
    <row r="43" spans="1:14" x14ac:dyDescent="0.35">
      <c r="A43" s="171" t="s">
        <v>45</v>
      </c>
      <c r="B43" s="172"/>
      <c r="C43" s="172"/>
      <c r="D43" s="172"/>
      <c r="E43" s="9">
        <v>10008.905224</v>
      </c>
      <c r="F43" s="173">
        <v>9753.0924895700009</v>
      </c>
      <c r="G43" s="174"/>
      <c r="H43" s="174"/>
      <c r="I43" s="9">
        <v>9753.0924895700009</v>
      </c>
      <c r="J43" s="9">
        <v>8666.6818533500009</v>
      </c>
      <c r="K43" s="175">
        <v>0.97444148698535005</v>
      </c>
      <c r="L43" s="176"/>
      <c r="M43" s="177"/>
      <c r="N43" s="1"/>
    </row>
    <row r="44" spans="1:14" x14ac:dyDescent="0.35">
      <c r="A44" s="171" t="s">
        <v>46</v>
      </c>
      <c r="B44" s="172"/>
      <c r="C44" s="172"/>
      <c r="D44" s="172"/>
      <c r="E44" s="9">
        <v>502.39499999999998</v>
      </c>
      <c r="F44" s="173">
        <v>467.9619017</v>
      </c>
      <c r="G44" s="174"/>
      <c r="H44" s="174"/>
      <c r="I44" s="9">
        <v>463.47205833999999</v>
      </c>
      <c r="J44" s="9">
        <v>444.25426186999999</v>
      </c>
      <c r="K44" s="175">
        <v>0.92252522087202304</v>
      </c>
      <c r="L44" s="176"/>
      <c r="M44" s="177"/>
      <c r="N44" s="1"/>
    </row>
    <row r="45" spans="1:14" x14ac:dyDescent="0.35">
      <c r="A45" s="171" t="s">
        <v>47</v>
      </c>
      <c r="B45" s="172"/>
      <c r="C45" s="172"/>
      <c r="D45" s="172"/>
      <c r="E45" s="9">
        <v>845.53057200000001</v>
      </c>
      <c r="F45" s="173">
        <v>785.06703963999996</v>
      </c>
      <c r="G45" s="174"/>
      <c r="H45" s="174"/>
      <c r="I45" s="9">
        <v>764.34226315000001</v>
      </c>
      <c r="J45" s="9">
        <v>693.22941592999996</v>
      </c>
      <c r="K45" s="175">
        <v>0.90397945202861296</v>
      </c>
      <c r="L45" s="176"/>
      <c r="M45" s="177"/>
      <c r="N45" s="1"/>
    </row>
    <row r="46" spans="1:14" x14ac:dyDescent="0.35">
      <c r="A46" s="171" t="s">
        <v>48</v>
      </c>
      <c r="B46" s="172"/>
      <c r="C46" s="172"/>
      <c r="D46" s="172"/>
      <c r="E46" s="9">
        <v>24.077000000000002</v>
      </c>
      <c r="F46" s="173">
        <v>22.81681652</v>
      </c>
      <c r="G46" s="174"/>
      <c r="H46" s="174"/>
      <c r="I46" s="9">
        <v>22.81681652</v>
      </c>
      <c r="J46" s="9">
        <v>21.65645765</v>
      </c>
      <c r="K46" s="175">
        <v>0.947660278273872</v>
      </c>
      <c r="L46" s="176"/>
      <c r="M46" s="177"/>
      <c r="N46" s="1"/>
    </row>
    <row r="47" spans="1:14" x14ac:dyDescent="0.35">
      <c r="A47" s="171" t="s">
        <v>140</v>
      </c>
      <c r="B47" s="172"/>
      <c r="C47" s="172"/>
      <c r="D47" s="172"/>
      <c r="E47" s="9">
        <v>37313.781547999999</v>
      </c>
      <c r="F47" s="173">
        <v>35671.735070900002</v>
      </c>
      <c r="G47" s="174"/>
      <c r="H47" s="174"/>
      <c r="I47" s="9">
        <v>35642.924693699999</v>
      </c>
      <c r="J47" s="9">
        <v>33963.884178890003</v>
      </c>
      <c r="K47" s="175">
        <v>0.95522145478204501</v>
      </c>
      <c r="L47" s="176"/>
      <c r="M47" s="177"/>
      <c r="N47" s="1"/>
    </row>
    <row r="48" spans="1:14" x14ac:dyDescent="0.35">
      <c r="A48" s="171" t="s">
        <v>50</v>
      </c>
      <c r="B48" s="172"/>
      <c r="C48" s="172"/>
      <c r="D48" s="172"/>
      <c r="E48" s="9">
        <v>15239.720719999999</v>
      </c>
      <c r="F48" s="173">
        <v>15113.92964753</v>
      </c>
      <c r="G48" s="174"/>
      <c r="H48" s="174"/>
      <c r="I48" s="9">
        <v>15104.80002827</v>
      </c>
      <c r="J48" s="9">
        <v>14441.236964260001</v>
      </c>
      <c r="K48" s="175">
        <v>0.99114677399875595</v>
      </c>
      <c r="L48" s="176"/>
      <c r="M48" s="177"/>
      <c r="N48" s="1"/>
    </row>
    <row r="49" spans="1:14" x14ac:dyDescent="0.35">
      <c r="A49" s="171" t="s">
        <v>141</v>
      </c>
      <c r="B49" s="172"/>
      <c r="C49" s="172"/>
      <c r="D49" s="172"/>
      <c r="E49" s="9">
        <v>52343.226785999999</v>
      </c>
      <c r="F49" s="173">
        <v>52155.229270390002</v>
      </c>
      <c r="G49" s="174"/>
      <c r="H49" s="174"/>
      <c r="I49" s="9">
        <v>52064.688937350002</v>
      </c>
      <c r="J49" s="9">
        <v>44490.569783829997</v>
      </c>
      <c r="K49" s="175">
        <v>0.99467862671537699</v>
      </c>
      <c r="L49" s="176"/>
      <c r="M49" s="177"/>
      <c r="N49" s="1"/>
    </row>
    <row r="50" spans="1:14" x14ac:dyDescent="0.35">
      <c r="A50" s="171" t="s">
        <v>55</v>
      </c>
      <c r="B50" s="172"/>
      <c r="C50" s="172"/>
      <c r="D50" s="172"/>
      <c r="E50" s="9">
        <v>5302.6740140000002</v>
      </c>
      <c r="F50" s="173">
        <v>5246.5630654300003</v>
      </c>
      <c r="G50" s="174"/>
      <c r="H50" s="174"/>
      <c r="I50" s="9">
        <v>5234.4834126400001</v>
      </c>
      <c r="J50" s="9">
        <v>5111.2512123699998</v>
      </c>
      <c r="K50" s="175">
        <v>0.98714033689795599</v>
      </c>
      <c r="L50" s="176"/>
      <c r="M50" s="177"/>
      <c r="N50" s="1"/>
    </row>
    <row r="51" spans="1:14" x14ac:dyDescent="0.35">
      <c r="A51" s="171" t="s">
        <v>142</v>
      </c>
      <c r="B51" s="172"/>
      <c r="C51" s="172"/>
      <c r="D51" s="172"/>
      <c r="E51" s="9">
        <v>2332.859696</v>
      </c>
      <c r="F51" s="173">
        <v>1545.4379262800001</v>
      </c>
      <c r="G51" s="174"/>
      <c r="H51" s="174"/>
      <c r="I51" s="9">
        <v>1545.4379262800001</v>
      </c>
      <c r="J51" s="9">
        <v>1204.87858078</v>
      </c>
      <c r="K51" s="175">
        <v>0.66246501190357099</v>
      </c>
      <c r="L51" s="176"/>
      <c r="M51" s="177"/>
      <c r="N51" s="1"/>
    </row>
    <row r="52" spans="1:14" x14ac:dyDescent="0.35">
      <c r="A52" s="171" t="s">
        <v>57</v>
      </c>
      <c r="B52" s="172"/>
      <c r="C52" s="172"/>
      <c r="D52" s="172"/>
      <c r="E52" s="9">
        <v>454.50763999999998</v>
      </c>
      <c r="F52" s="173">
        <v>447.19597579999999</v>
      </c>
      <c r="G52" s="174"/>
      <c r="H52" s="174"/>
      <c r="I52" s="9">
        <v>447.19597579999999</v>
      </c>
      <c r="J52" s="9">
        <v>396.10932245999999</v>
      </c>
      <c r="K52" s="175">
        <v>0.98391300045033403</v>
      </c>
      <c r="L52" s="176"/>
      <c r="M52" s="177"/>
      <c r="N52" s="1"/>
    </row>
    <row r="53" spans="1:14" x14ac:dyDescent="0.35">
      <c r="A53" s="171" t="s">
        <v>58</v>
      </c>
      <c r="B53" s="172"/>
      <c r="C53" s="172"/>
      <c r="D53" s="172"/>
      <c r="E53" s="9">
        <v>1915.97199</v>
      </c>
      <c r="F53" s="173">
        <v>1564.02958319</v>
      </c>
      <c r="G53" s="174"/>
      <c r="H53" s="174"/>
      <c r="I53" s="9">
        <v>1564.02958319</v>
      </c>
      <c r="J53" s="9">
        <v>1501.5825789800001</v>
      </c>
      <c r="K53" s="175">
        <v>0.81631129857488205</v>
      </c>
      <c r="L53" s="176"/>
      <c r="M53" s="177"/>
      <c r="N53" s="1"/>
    </row>
    <row r="54" spans="1:14" x14ac:dyDescent="0.35">
      <c r="A54" s="171" t="s">
        <v>59</v>
      </c>
      <c r="B54" s="172"/>
      <c r="C54" s="172"/>
      <c r="D54" s="172"/>
      <c r="E54" s="9">
        <v>2764.6460470000002</v>
      </c>
      <c r="F54" s="173">
        <v>2652.2205076300002</v>
      </c>
      <c r="G54" s="174"/>
      <c r="H54" s="174"/>
      <c r="I54" s="9">
        <v>2652.2205055999998</v>
      </c>
      <c r="J54" s="9">
        <v>2319.9214979499998</v>
      </c>
      <c r="K54" s="175">
        <v>0.95933456236757797</v>
      </c>
      <c r="L54" s="176"/>
      <c r="M54" s="177"/>
      <c r="N54" s="1"/>
    </row>
    <row r="55" spans="1:14" x14ac:dyDescent="0.35">
      <c r="A55" s="171" t="s">
        <v>151</v>
      </c>
      <c r="B55" s="172"/>
      <c r="C55" s="172"/>
      <c r="D55" s="172"/>
      <c r="E55" s="9">
        <v>1485.307969</v>
      </c>
      <c r="F55" s="173">
        <v>1462.1057120999999</v>
      </c>
      <c r="G55" s="174"/>
      <c r="H55" s="174"/>
      <c r="I55" s="9">
        <v>1461.2522016400001</v>
      </c>
      <c r="J55" s="9">
        <v>1146.34225369</v>
      </c>
      <c r="K55" s="175">
        <v>0.98380418885371201</v>
      </c>
      <c r="L55" s="176"/>
      <c r="M55" s="177"/>
      <c r="N55" s="1"/>
    </row>
    <row r="56" spans="1:14" x14ac:dyDescent="0.35">
      <c r="A56" s="171" t="s">
        <v>61</v>
      </c>
      <c r="B56" s="172"/>
      <c r="C56" s="172"/>
      <c r="D56" s="172"/>
      <c r="E56" s="9">
        <v>153.66</v>
      </c>
      <c r="F56" s="173">
        <v>150.64975863999999</v>
      </c>
      <c r="G56" s="174"/>
      <c r="H56" s="174"/>
      <c r="I56" s="9">
        <v>134.78403917</v>
      </c>
      <c r="J56" s="9">
        <v>129.11823731999999</v>
      </c>
      <c r="K56" s="175">
        <v>0.87715761531953695</v>
      </c>
      <c r="L56" s="176"/>
      <c r="M56" s="177"/>
      <c r="N56" s="1"/>
    </row>
    <row r="57" spans="1:14" x14ac:dyDescent="0.35">
      <c r="A57" s="171" t="s">
        <v>62</v>
      </c>
      <c r="B57" s="172"/>
      <c r="C57" s="172"/>
      <c r="D57" s="172"/>
      <c r="E57" s="9">
        <v>109.87822199999999</v>
      </c>
      <c r="F57" s="173">
        <v>109.85609339</v>
      </c>
      <c r="G57" s="174"/>
      <c r="H57" s="174"/>
      <c r="I57" s="9">
        <v>109.85609338</v>
      </c>
      <c r="J57" s="9">
        <v>104.34891419</v>
      </c>
      <c r="K57" s="175">
        <v>0.99979860777142904</v>
      </c>
      <c r="L57" s="176"/>
      <c r="M57" s="177"/>
      <c r="N57" s="1"/>
    </row>
    <row r="58" spans="1:14" x14ac:dyDescent="0.35">
      <c r="A58" s="171" t="s">
        <v>63</v>
      </c>
      <c r="B58" s="172"/>
      <c r="C58" s="172"/>
      <c r="D58" s="172"/>
      <c r="E58" s="9">
        <v>915.43506300000001</v>
      </c>
      <c r="F58" s="173">
        <v>886.82590176999997</v>
      </c>
      <c r="G58" s="174"/>
      <c r="H58" s="174"/>
      <c r="I58" s="9">
        <v>886.45990080000001</v>
      </c>
      <c r="J58" s="9">
        <v>786.09664166000005</v>
      </c>
      <c r="K58" s="175">
        <v>0.96834820581916103</v>
      </c>
      <c r="L58" s="176"/>
      <c r="M58" s="177"/>
      <c r="N58" s="1"/>
    </row>
    <row r="59" spans="1:14" x14ac:dyDescent="0.35">
      <c r="A59" s="171" t="s">
        <v>64</v>
      </c>
      <c r="B59" s="172"/>
      <c r="C59" s="172"/>
      <c r="D59" s="172"/>
      <c r="E59" s="9">
        <v>849.04499999999996</v>
      </c>
      <c r="F59" s="173">
        <v>719.83896168000001</v>
      </c>
      <c r="G59" s="174"/>
      <c r="H59" s="174"/>
      <c r="I59" s="9">
        <v>715.88634854999998</v>
      </c>
      <c r="J59" s="9">
        <v>713.55034990000001</v>
      </c>
      <c r="K59" s="175">
        <v>0.843166556012932</v>
      </c>
      <c r="L59" s="176"/>
      <c r="M59" s="177"/>
      <c r="N59" s="1"/>
    </row>
    <row r="60" spans="1:14" x14ac:dyDescent="0.35">
      <c r="A60" s="171" t="s">
        <v>65</v>
      </c>
      <c r="B60" s="172"/>
      <c r="C60" s="172"/>
      <c r="D60" s="172"/>
      <c r="E60" s="9">
        <v>1425.1829560000001</v>
      </c>
      <c r="F60" s="173">
        <v>1334.50381029</v>
      </c>
      <c r="G60" s="174"/>
      <c r="H60" s="174"/>
      <c r="I60" s="9">
        <v>1332.8440793499999</v>
      </c>
      <c r="J60" s="9">
        <v>1062.2973522100001</v>
      </c>
      <c r="K60" s="175">
        <v>0.93520910682992997</v>
      </c>
      <c r="L60" s="176"/>
      <c r="M60" s="177"/>
      <c r="N60" s="1"/>
    </row>
    <row r="61" spans="1:14" x14ac:dyDescent="0.35">
      <c r="A61" s="171" t="s">
        <v>66</v>
      </c>
      <c r="B61" s="172"/>
      <c r="C61" s="172"/>
      <c r="D61" s="172"/>
      <c r="E61" s="9">
        <v>385.53335099999998</v>
      </c>
      <c r="F61" s="173">
        <v>227.10967805000001</v>
      </c>
      <c r="G61" s="174"/>
      <c r="H61" s="174"/>
      <c r="I61" s="9">
        <v>227.10303085999999</v>
      </c>
      <c r="J61" s="9">
        <v>211.92338599000001</v>
      </c>
      <c r="K61" s="175">
        <v>0.58906195863713995</v>
      </c>
      <c r="L61" s="176"/>
      <c r="M61" s="177"/>
      <c r="N61" s="1"/>
    </row>
    <row r="62" spans="1:14" x14ac:dyDescent="0.35">
      <c r="A62" s="171" t="s">
        <v>67</v>
      </c>
      <c r="B62" s="172"/>
      <c r="C62" s="172"/>
      <c r="D62" s="172"/>
      <c r="E62" s="9">
        <v>96.593999999999994</v>
      </c>
      <c r="F62" s="173">
        <v>42.235008319999999</v>
      </c>
      <c r="G62" s="174"/>
      <c r="H62" s="174"/>
      <c r="I62" s="9">
        <v>41.238557360000001</v>
      </c>
      <c r="J62" s="9">
        <v>37.65225719</v>
      </c>
      <c r="K62" s="175">
        <v>0.42692669689628698</v>
      </c>
      <c r="L62" s="176"/>
      <c r="M62" s="177"/>
      <c r="N62" s="1"/>
    </row>
    <row r="63" spans="1:14" x14ac:dyDescent="0.35">
      <c r="A63" s="171" t="s">
        <v>69</v>
      </c>
      <c r="B63" s="172"/>
      <c r="C63" s="172"/>
      <c r="D63" s="172"/>
      <c r="E63" s="9">
        <v>4521.7093359999999</v>
      </c>
      <c r="F63" s="173">
        <v>4193.4973894799996</v>
      </c>
      <c r="G63" s="174"/>
      <c r="H63" s="174"/>
      <c r="I63" s="9">
        <v>4185.13981668</v>
      </c>
      <c r="J63" s="9">
        <v>4046.9939266599999</v>
      </c>
      <c r="K63" s="175">
        <v>0.92556586584626899</v>
      </c>
      <c r="L63" s="176"/>
      <c r="M63" s="177"/>
      <c r="N63" s="1"/>
    </row>
    <row r="64" spans="1:14" x14ac:dyDescent="0.35">
      <c r="A64" s="171" t="s">
        <v>143</v>
      </c>
      <c r="B64" s="172"/>
      <c r="C64" s="172"/>
      <c r="D64" s="172"/>
      <c r="E64" s="9">
        <v>114114.534499</v>
      </c>
      <c r="F64" s="173">
        <v>113069.20599158001</v>
      </c>
      <c r="G64" s="174"/>
      <c r="H64" s="174"/>
      <c r="I64" s="9">
        <v>113065.4430511</v>
      </c>
      <c r="J64" s="9">
        <v>103581.61161771</v>
      </c>
      <c r="K64" s="175">
        <v>0.99080667986329796</v>
      </c>
      <c r="L64" s="176"/>
      <c r="M64" s="177"/>
      <c r="N64" s="1"/>
    </row>
    <row r="65" spans="1:14" x14ac:dyDescent="0.35">
      <c r="A65" s="171" t="s">
        <v>70</v>
      </c>
      <c r="B65" s="172"/>
      <c r="C65" s="172"/>
      <c r="D65" s="172"/>
      <c r="E65" s="9">
        <v>91648.877726000006</v>
      </c>
      <c r="F65" s="173">
        <v>86861.770223939995</v>
      </c>
      <c r="G65" s="174"/>
      <c r="H65" s="174"/>
      <c r="I65" s="9">
        <v>86858.559363239998</v>
      </c>
      <c r="J65" s="9">
        <v>86858.559363239998</v>
      </c>
      <c r="K65" s="175">
        <v>0.94773183827649798</v>
      </c>
      <c r="L65" s="176"/>
      <c r="M65" s="177"/>
      <c r="N65" s="1"/>
    </row>
    <row r="66" spans="1:14" x14ac:dyDescent="0.35">
      <c r="A66" s="171" t="s">
        <v>71</v>
      </c>
      <c r="B66" s="172"/>
      <c r="C66" s="172"/>
      <c r="D66" s="172"/>
      <c r="E66" s="9">
        <v>181522.12798700001</v>
      </c>
      <c r="F66" s="173">
        <v>177185.42173226</v>
      </c>
      <c r="G66" s="174"/>
      <c r="H66" s="174"/>
      <c r="I66" s="9">
        <v>177185.42173226</v>
      </c>
      <c r="J66" s="9">
        <v>168127.28105151001</v>
      </c>
      <c r="K66" s="175">
        <v>0.97610921432647202</v>
      </c>
      <c r="L66" s="176"/>
      <c r="M66" s="177"/>
      <c r="N66" s="1"/>
    </row>
    <row r="67" spans="1:14" x14ac:dyDescent="0.35">
      <c r="A67" s="171" t="s">
        <v>144</v>
      </c>
      <c r="B67" s="172"/>
      <c r="C67" s="172"/>
      <c r="D67" s="172"/>
      <c r="E67" s="9">
        <v>16945.661465000001</v>
      </c>
      <c r="F67" s="173">
        <v>14268.258571599999</v>
      </c>
      <c r="G67" s="174"/>
      <c r="H67" s="174"/>
      <c r="I67" s="9">
        <v>14240.90005108</v>
      </c>
      <c r="J67" s="9">
        <v>13488.665411989999</v>
      </c>
      <c r="K67" s="175">
        <v>0.84038620035538403</v>
      </c>
      <c r="L67" s="176"/>
      <c r="M67" s="177"/>
      <c r="N67" s="1"/>
    </row>
    <row r="68" spans="1:14" x14ac:dyDescent="0.35">
      <c r="A68" s="171" t="s">
        <v>73</v>
      </c>
      <c r="B68" s="172"/>
      <c r="C68" s="172"/>
      <c r="D68" s="172"/>
      <c r="E68" s="9">
        <v>2411.7751029999999</v>
      </c>
      <c r="F68" s="173">
        <v>2302.1270246200002</v>
      </c>
      <c r="G68" s="174"/>
      <c r="H68" s="174"/>
      <c r="I68" s="9">
        <v>2299.51442413</v>
      </c>
      <c r="J68" s="9">
        <v>2199.0492644999999</v>
      </c>
      <c r="K68" s="175">
        <v>0.95345308991275401</v>
      </c>
      <c r="L68" s="176"/>
      <c r="M68" s="177"/>
      <c r="N68" s="1"/>
    </row>
    <row r="69" spans="1:14" x14ac:dyDescent="0.35">
      <c r="A69" s="171" t="s">
        <v>74</v>
      </c>
      <c r="B69" s="172"/>
      <c r="C69" s="172"/>
      <c r="D69" s="172"/>
      <c r="E69" s="9">
        <v>1313.507351</v>
      </c>
      <c r="F69" s="173">
        <v>1294.27079</v>
      </c>
      <c r="G69" s="174"/>
      <c r="H69" s="174"/>
      <c r="I69" s="9">
        <v>1293.82407887</v>
      </c>
      <c r="J69" s="9">
        <v>1234.95242779</v>
      </c>
      <c r="K69" s="175">
        <v>0.98501472251752897</v>
      </c>
      <c r="L69" s="176"/>
      <c r="M69" s="177"/>
      <c r="N69" s="1"/>
    </row>
    <row r="70" spans="1:14" x14ac:dyDescent="0.35">
      <c r="A70" s="171" t="s">
        <v>145</v>
      </c>
      <c r="B70" s="172"/>
      <c r="C70" s="172"/>
      <c r="D70" s="172"/>
      <c r="E70" s="9">
        <v>1070.483076</v>
      </c>
      <c r="F70" s="173">
        <v>913.44511199999999</v>
      </c>
      <c r="G70" s="174"/>
      <c r="H70" s="174"/>
      <c r="I70" s="9">
        <v>895.32804010999996</v>
      </c>
      <c r="J70" s="9">
        <v>730.16732219000005</v>
      </c>
      <c r="K70" s="175">
        <v>0.83637757586557104</v>
      </c>
      <c r="L70" s="176"/>
      <c r="M70" s="177"/>
      <c r="N70" s="1"/>
    </row>
    <row r="71" spans="1:14" x14ac:dyDescent="0.35">
      <c r="A71" s="171" t="s">
        <v>146</v>
      </c>
      <c r="B71" s="172"/>
      <c r="C71" s="172"/>
      <c r="D71" s="172"/>
      <c r="E71" s="9">
        <v>4431.4411760000003</v>
      </c>
      <c r="F71" s="173">
        <v>3866.5580344800001</v>
      </c>
      <c r="G71" s="174"/>
      <c r="H71" s="174"/>
      <c r="I71" s="9">
        <v>3822.3613037999999</v>
      </c>
      <c r="J71" s="9">
        <v>3271.48399552</v>
      </c>
      <c r="K71" s="175">
        <v>0.86255490076260499</v>
      </c>
      <c r="L71" s="176"/>
      <c r="M71" s="177"/>
      <c r="N71" s="1"/>
    </row>
    <row r="72" spans="1:14" x14ac:dyDescent="0.35">
      <c r="A72" s="171" t="s">
        <v>78</v>
      </c>
      <c r="B72" s="172"/>
      <c r="C72" s="172"/>
      <c r="D72" s="172"/>
      <c r="E72" s="9">
        <v>2351.7421210000002</v>
      </c>
      <c r="F72" s="173">
        <v>2198.1396455399999</v>
      </c>
      <c r="G72" s="174"/>
      <c r="H72" s="174"/>
      <c r="I72" s="9">
        <v>2182.0977097300001</v>
      </c>
      <c r="J72" s="9">
        <v>1209.3245125799999</v>
      </c>
      <c r="K72" s="175">
        <v>0.92786436499344405</v>
      </c>
      <c r="L72" s="176"/>
      <c r="M72" s="177"/>
      <c r="N72" s="1"/>
    </row>
    <row r="73" spans="1:14" x14ac:dyDescent="0.35">
      <c r="A73" s="171" t="s">
        <v>79</v>
      </c>
      <c r="B73" s="172"/>
      <c r="C73" s="172"/>
      <c r="D73" s="172"/>
      <c r="E73" s="9">
        <v>1117.711327</v>
      </c>
      <c r="F73" s="173">
        <v>942.06737879000002</v>
      </c>
      <c r="G73" s="174"/>
      <c r="H73" s="174"/>
      <c r="I73" s="9">
        <v>914.47148103999996</v>
      </c>
      <c r="J73" s="9">
        <v>571.13661883999998</v>
      </c>
      <c r="K73" s="175">
        <v>0.81816427815444404</v>
      </c>
      <c r="L73" s="176"/>
      <c r="M73" s="177"/>
      <c r="N73" s="1"/>
    </row>
    <row r="74" spans="1:14" x14ac:dyDescent="0.35">
      <c r="A74" s="171" t="s">
        <v>80</v>
      </c>
      <c r="B74" s="172"/>
      <c r="C74" s="172"/>
      <c r="D74" s="172"/>
      <c r="E74" s="9">
        <v>208.770555</v>
      </c>
      <c r="F74" s="173">
        <v>187.33557970000001</v>
      </c>
      <c r="G74" s="174"/>
      <c r="H74" s="174"/>
      <c r="I74" s="9">
        <v>177.17345311</v>
      </c>
      <c r="J74" s="9">
        <v>129.74424855999999</v>
      </c>
      <c r="K74" s="175">
        <v>0.84865154049142599</v>
      </c>
      <c r="L74" s="176"/>
      <c r="M74" s="177"/>
      <c r="N74" s="1"/>
    </row>
    <row r="75" spans="1:14" x14ac:dyDescent="0.35">
      <c r="A75" s="171" t="s">
        <v>81</v>
      </c>
      <c r="B75" s="172"/>
      <c r="C75" s="172"/>
      <c r="D75" s="172"/>
      <c r="E75" s="9">
        <v>14024.091901</v>
      </c>
      <c r="F75" s="173">
        <v>13944.87743662</v>
      </c>
      <c r="G75" s="174"/>
      <c r="H75" s="174"/>
      <c r="I75" s="9">
        <v>13917.71614572</v>
      </c>
      <c r="J75" s="9">
        <v>12487.35242324</v>
      </c>
      <c r="K75" s="175">
        <v>0.99241478478386103</v>
      </c>
      <c r="L75" s="176"/>
      <c r="M75" s="177"/>
      <c r="N75" s="1"/>
    </row>
    <row r="76" spans="1:14" x14ac:dyDescent="0.35">
      <c r="A76" s="171" t="s">
        <v>82</v>
      </c>
      <c r="B76" s="172"/>
      <c r="C76" s="172"/>
      <c r="D76" s="172"/>
      <c r="E76" s="9">
        <v>14465.917621000001</v>
      </c>
      <c r="F76" s="173">
        <v>13989.73637336</v>
      </c>
      <c r="G76" s="174"/>
      <c r="H76" s="174"/>
      <c r="I76" s="9">
        <v>13984.913757890001</v>
      </c>
      <c r="J76" s="9">
        <v>13518.56708436</v>
      </c>
      <c r="K76" s="175">
        <v>0.966749163398267</v>
      </c>
      <c r="L76" s="176"/>
      <c r="M76" s="177"/>
      <c r="N76" s="1"/>
    </row>
    <row r="77" spans="1:14" x14ac:dyDescent="0.35">
      <c r="A77" s="171" t="s">
        <v>152</v>
      </c>
      <c r="B77" s="172"/>
      <c r="C77" s="172"/>
      <c r="D77" s="172"/>
      <c r="E77" s="9">
        <v>199.85957200000001</v>
      </c>
      <c r="F77" s="173">
        <v>191.64381370999999</v>
      </c>
      <c r="G77" s="174"/>
      <c r="H77" s="174"/>
      <c r="I77" s="9">
        <v>191.44681360999999</v>
      </c>
      <c r="J77" s="9">
        <v>87.385315289999994</v>
      </c>
      <c r="K77" s="175">
        <v>0.95790665262707597</v>
      </c>
      <c r="L77" s="176"/>
      <c r="M77" s="177"/>
      <c r="N77" s="1"/>
    </row>
    <row r="78" spans="1:14" x14ac:dyDescent="0.35">
      <c r="A78" s="171" t="s">
        <v>84</v>
      </c>
      <c r="B78" s="172"/>
      <c r="C78" s="172"/>
      <c r="D78" s="172"/>
      <c r="E78" s="9">
        <v>7544.8733050000001</v>
      </c>
      <c r="F78" s="173">
        <v>7484.1478388599999</v>
      </c>
      <c r="G78" s="174"/>
      <c r="H78" s="174"/>
      <c r="I78" s="9">
        <v>7484.1478222100004</v>
      </c>
      <c r="J78" s="9">
        <v>7007.4083738899999</v>
      </c>
      <c r="K78" s="175">
        <v>0.991951424452714</v>
      </c>
      <c r="L78" s="176"/>
      <c r="M78" s="177"/>
      <c r="N78" s="1"/>
    </row>
    <row r="79" spans="1:14" x14ac:dyDescent="0.35">
      <c r="A79" s="171" t="s">
        <v>85</v>
      </c>
      <c r="B79" s="172"/>
      <c r="C79" s="172"/>
      <c r="D79" s="172"/>
      <c r="E79" s="9">
        <v>8462.6903480000001</v>
      </c>
      <c r="F79" s="173">
        <v>8165.0299438399998</v>
      </c>
      <c r="G79" s="174"/>
      <c r="H79" s="174"/>
      <c r="I79" s="9">
        <v>8148.5524883899998</v>
      </c>
      <c r="J79" s="9">
        <v>7817.3639826400004</v>
      </c>
      <c r="K79" s="175">
        <v>0.96287966985767803</v>
      </c>
      <c r="L79" s="176"/>
      <c r="M79" s="177"/>
      <c r="N79" s="1"/>
    </row>
    <row r="80" spans="1:14" x14ac:dyDescent="0.35">
      <c r="A80" s="171" t="s">
        <v>86</v>
      </c>
      <c r="B80" s="172"/>
      <c r="C80" s="172"/>
      <c r="D80" s="172"/>
      <c r="E80" s="9">
        <v>7005.8283590000001</v>
      </c>
      <c r="F80" s="173">
        <v>6910.1939689000001</v>
      </c>
      <c r="G80" s="174"/>
      <c r="H80" s="174"/>
      <c r="I80" s="9">
        <v>6876.0870248299998</v>
      </c>
      <c r="J80" s="9">
        <v>6112.8861106499999</v>
      </c>
      <c r="K80" s="175">
        <v>0.98148094307744105</v>
      </c>
      <c r="L80" s="176"/>
      <c r="M80" s="177"/>
      <c r="N80" s="1"/>
    </row>
    <row r="81" spans="1:14" x14ac:dyDescent="0.35">
      <c r="A81" s="171" t="s">
        <v>87</v>
      </c>
      <c r="B81" s="172"/>
      <c r="C81" s="172"/>
      <c r="D81" s="172"/>
      <c r="E81" s="9">
        <v>1336.90436</v>
      </c>
      <c r="F81" s="173">
        <v>1311.09610367</v>
      </c>
      <c r="G81" s="174"/>
      <c r="H81" s="174"/>
      <c r="I81" s="9">
        <v>1308.3922190400001</v>
      </c>
      <c r="J81" s="9">
        <v>1237.8846562199999</v>
      </c>
      <c r="K81" s="175">
        <v>0.97867301370757798</v>
      </c>
      <c r="L81" s="176"/>
      <c r="M81" s="177"/>
      <c r="N81" s="1"/>
    </row>
    <row r="82" spans="1:14" x14ac:dyDescent="0.35">
      <c r="A82" s="171" t="s">
        <v>88</v>
      </c>
      <c r="B82" s="172"/>
      <c r="C82" s="172"/>
      <c r="D82" s="172"/>
      <c r="E82" s="9">
        <v>91.625191999999998</v>
      </c>
      <c r="F82" s="173">
        <v>77.969981860000004</v>
      </c>
      <c r="G82" s="174"/>
      <c r="H82" s="174"/>
      <c r="I82" s="9">
        <v>77.9460567</v>
      </c>
      <c r="J82" s="9">
        <v>66.708823120000005</v>
      </c>
      <c r="K82" s="175">
        <v>0.85070552103181396</v>
      </c>
      <c r="L82" s="176"/>
      <c r="M82" s="177"/>
      <c r="N82" s="1"/>
    </row>
    <row r="83" spans="1:14" x14ac:dyDescent="0.35">
      <c r="A83" s="171" t="s">
        <v>89</v>
      </c>
      <c r="B83" s="172"/>
      <c r="C83" s="172"/>
      <c r="D83" s="172"/>
      <c r="E83" s="9">
        <v>1733.988139</v>
      </c>
      <c r="F83" s="173">
        <v>1725.8844747600001</v>
      </c>
      <c r="G83" s="174"/>
      <c r="H83" s="174"/>
      <c r="I83" s="9">
        <v>1725.8844747600001</v>
      </c>
      <c r="J83" s="9">
        <v>1383.2583249300001</v>
      </c>
      <c r="K83" s="175">
        <v>0.99532657458391105</v>
      </c>
      <c r="L83" s="176"/>
      <c r="M83" s="177"/>
      <c r="N83" s="1"/>
    </row>
    <row r="84" spans="1:14" x14ac:dyDescent="0.35">
      <c r="A84" s="171" t="s">
        <v>90</v>
      </c>
      <c r="B84" s="172"/>
      <c r="C84" s="172"/>
      <c r="D84" s="172"/>
      <c r="E84" s="9">
        <v>249.73692199999999</v>
      </c>
      <c r="F84" s="173">
        <v>220.04485294</v>
      </c>
      <c r="G84" s="174"/>
      <c r="H84" s="174"/>
      <c r="I84" s="9">
        <v>220.04485294</v>
      </c>
      <c r="J84" s="9">
        <v>181.81213098000001</v>
      </c>
      <c r="K84" s="175">
        <v>0.88110661081984498</v>
      </c>
      <c r="L84" s="176"/>
      <c r="M84" s="177"/>
      <c r="N84" s="1"/>
    </row>
    <row r="85" spans="1:14" x14ac:dyDescent="0.35">
      <c r="A85" s="171" t="s">
        <v>91</v>
      </c>
      <c r="B85" s="172"/>
      <c r="C85" s="172"/>
      <c r="D85" s="172"/>
      <c r="E85" s="9">
        <v>10653.199355999999</v>
      </c>
      <c r="F85" s="173">
        <v>10581.014408970001</v>
      </c>
      <c r="G85" s="174"/>
      <c r="H85" s="174"/>
      <c r="I85" s="9">
        <v>10580.608976449999</v>
      </c>
      <c r="J85" s="9">
        <v>10576.190146520001</v>
      </c>
      <c r="K85" s="175">
        <v>0.99318604889252204</v>
      </c>
      <c r="L85" s="176"/>
      <c r="M85" s="177"/>
      <c r="N85" s="1"/>
    </row>
    <row r="86" spans="1:14" x14ac:dyDescent="0.35">
      <c r="A86" s="171" t="s">
        <v>92</v>
      </c>
      <c r="B86" s="172"/>
      <c r="C86" s="172"/>
      <c r="D86" s="172"/>
      <c r="E86" s="9">
        <v>116.20672500000001</v>
      </c>
      <c r="F86" s="173">
        <v>110.90820085</v>
      </c>
      <c r="G86" s="174"/>
      <c r="H86" s="174"/>
      <c r="I86" s="9">
        <v>110.88480343000001</v>
      </c>
      <c r="J86" s="9">
        <v>105.06353709</v>
      </c>
      <c r="K86" s="175">
        <v>0.95420298119579605</v>
      </c>
      <c r="L86" s="176"/>
      <c r="M86" s="177"/>
      <c r="N86" s="1"/>
    </row>
    <row r="87" spans="1:14" x14ac:dyDescent="0.35">
      <c r="A87" s="171" t="s">
        <v>93</v>
      </c>
      <c r="B87" s="172"/>
      <c r="C87" s="172"/>
      <c r="D87" s="172"/>
      <c r="E87" s="9">
        <v>268.863</v>
      </c>
      <c r="F87" s="173">
        <v>261.92843147000002</v>
      </c>
      <c r="G87" s="174"/>
      <c r="H87" s="174"/>
      <c r="I87" s="9">
        <v>261.79624788000001</v>
      </c>
      <c r="J87" s="9">
        <v>225.19905754999999</v>
      </c>
      <c r="K87" s="175">
        <v>0.97371615982861204</v>
      </c>
      <c r="L87" s="176"/>
      <c r="M87" s="177"/>
      <c r="N87" s="1"/>
    </row>
    <row r="88" spans="1:14" x14ac:dyDescent="0.35">
      <c r="A88" s="171" t="s">
        <v>94</v>
      </c>
      <c r="B88" s="172"/>
      <c r="C88" s="172"/>
      <c r="D88" s="172"/>
      <c r="E88" s="9">
        <v>20477.95896</v>
      </c>
      <c r="F88" s="173">
        <v>20363.660594820001</v>
      </c>
      <c r="G88" s="174"/>
      <c r="H88" s="174"/>
      <c r="I88" s="9">
        <v>20363.660594820001</v>
      </c>
      <c r="J88" s="9">
        <v>19087.878180799999</v>
      </c>
      <c r="K88" s="175">
        <v>0.99441846888143204</v>
      </c>
      <c r="L88" s="176"/>
      <c r="M88" s="177"/>
      <c r="N88" s="1"/>
    </row>
    <row r="89" spans="1:14" x14ac:dyDescent="0.35">
      <c r="A89" s="171" t="s">
        <v>95</v>
      </c>
      <c r="B89" s="172"/>
      <c r="C89" s="172"/>
      <c r="D89" s="172"/>
      <c r="E89" s="9">
        <v>3062.5094020000001</v>
      </c>
      <c r="F89" s="173">
        <v>2959.30338803</v>
      </c>
      <c r="G89" s="174"/>
      <c r="H89" s="174"/>
      <c r="I89" s="9">
        <v>2934.5172259599999</v>
      </c>
      <c r="J89" s="9">
        <v>2856.0551798500001</v>
      </c>
      <c r="K89" s="175">
        <v>0.95820676470204003</v>
      </c>
      <c r="L89" s="176"/>
      <c r="M89" s="177"/>
      <c r="N89" s="1"/>
    </row>
    <row r="90" spans="1:14" x14ac:dyDescent="0.35">
      <c r="A90" s="171" t="s">
        <v>96</v>
      </c>
      <c r="B90" s="172"/>
      <c r="C90" s="172"/>
      <c r="D90" s="172"/>
      <c r="E90" s="9">
        <v>148.766301</v>
      </c>
      <c r="F90" s="173">
        <v>142.23001196999999</v>
      </c>
      <c r="G90" s="174"/>
      <c r="H90" s="174"/>
      <c r="I90" s="9">
        <v>136.62817052</v>
      </c>
      <c r="J90" s="9">
        <v>122.02157385</v>
      </c>
      <c r="K90" s="175">
        <v>0.91840806420265797</v>
      </c>
      <c r="L90" s="176"/>
      <c r="M90" s="177"/>
      <c r="N90" s="1"/>
    </row>
    <row r="91" spans="1:14" x14ac:dyDescent="0.35">
      <c r="A91" s="171" t="s">
        <v>97</v>
      </c>
      <c r="B91" s="172"/>
      <c r="C91" s="172"/>
      <c r="D91" s="172"/>
      <c r="E91" s="9">
        <v>851.194569</v>
      </c>
      <c r="F91" s="173">
        <v>757.38616655999999</v>
      </c>
      <c r="G91" s="174"/>
      <c r="H91" s="174"/>
      <c r="I91" s="9">
        <v>754.04570047000004</v>
      </c>
      <c r="J91" s="9">
        <v>717.70862288000001</v>
      </c>
      <c r="K91" s="175">
        <v>0.88586761233200495</v>
      </c>
      <c r="L91" s="176"/>
      <c r="M91" s="177"/>
      <c r="N91" s="1"/>
    </row>
    <row r="92" spans="1:14" x14ac:dyDescent="0.35">
      <c r="A92" s="171" t="s">
        <v>98</v>
      </c>
      <c r="B92" s="172"/>
      <c r="C92" s="172"/>
      <c r="D92" s="172"/>
      <c r="E92" s="9">
        <v>241.37135499999999</v>
      </c>
      <c r="F92" s="173">
        <v>226.95240147000001</v>
      </c>
      <c r="G92" s="174"/>
      <c r="H92" s="174"/>
      <c r="I92" s="9">
        <v>226.95240025000001</v>
      </c>
      <c r="J92" s="9">
        <v>203.08386239999999</v>
      </c>
      <c r="K92" s="175">
        <v>0.94026236149687203</v>
      </c>
      <c r="L92" s="176"/>
      <c r="M92" s="177"/>
      <c r="N92" s="1"/>
    </row>
    <row r="93" spans="1:14" x14ac:dyDescent="0.35">
      <c r="A93" s="171" t="s">
        <v>99</v>
      </c>
      <c r="B93" s="172"/>
      <c r="C93" s="172"/>
      <c r="D93" s="172"/>
      <c r="E93" s="9">
        <v>26.553982000000001</v>
      </c>
      <c r="F93" s="173">
        <v>22.625412520000001</v>
      </c>
      <c r="G93" s="174"/>
      <c r="H93" s="174"/>
      <c r="I93" s="9">
        <v>22.625412520000001</v>
      </c>
      <c r="J93" s="9">
        <v>21.684946069999999</v>
      </c>
      <c r="K93" s="175">
        <v>0.85205347054916303</v>
      </c>
      <c r="L93" s="176"/>
      <c r="M93" s="177"/>
      <c r="N93" s="1"/>
    </row>
    <row r="94" spans="1:14" x14ac:dyDescent="0.35">
      <c r="A94" s="171" t="s">
        <v>100</v>
      </c>
      <c r="B94" s="172"/>
      <c r="C94" s="172"/>
      <c r="D94" s="172"/>
      <c r="E94" s="9">
        <v>3759.7898399999999</v>
      </c>
      <c r="F94" s="173">
        <v>3719.4266668499999</v>
      </c>
      <c r="G94" s="174"/>
      <c r="H94" s="174"/>
      <c r="I94" s="9">
        <v>3717.7627117299999</v>
      </c>
      <c r="J94" s="9">
        <v>3393.39209648</v>
      </c>
      <c r="K94" s="175">
        <v>0.98882194748683105</v>
      </c>
      <c r="L94" s="176"/>
      <c r="M94" s="177"/>
      <c r="N94" s="1"/>
    </row>
    <row r="95" spans="1:14" x14ac:dyDescent="0.35">
      <c r="A95" s="171" t="s">
        <v>101</v>
      </c>
      <c r="B95" s="172"/>
      <c r="C95" s="172"/>
      <c r="D95" s="172"/>
      <c r="E95" s="9">
        <v>95.557000000000002</v>
      </c>
      <c r="F95" s="173">
        <v>84.121898099999996</v>
      </c>
      <c r="G95" s="174"/>
      <c r="H95" s="174"/>
      <c r="I95" s="9">
        <v>84.121897919999995</v>
      </c>
      <c r="J95" s="9">
        <v>75.973707340000004</v>
      </c>
      <c r="K95" s="175">
        <v>0.88033213600259497</v>
      </c>
      <c r="L95" s="176"/>
      <c r="M95" s="177"/>
      <c r="N95" s="1"/>
    </row>
    <row r="96" spans="1:14" x14ac:dyDescent="0.35">
      <c r="A96" s="171" t="s">
        <v>102</v>
      </c>
      <c r="B96" s="172"/>
      <c r="C96" s="172"/>
      <c r="D96" s="172"/>
      <c r="E96" s="9">
        <v>101.09025</v>
      </c>
      <c r="F96" s="173">
        <v>77.931402469999995</v>
      </c>
      <c r="G96" s="174"/>
      <c r="H96" s="174"/>
      <c r="I96" s="9">
        <v>77.863164459999993</v>
      </c>
      <c r="J96" s="9">
        <v>69.691758660000005</v>
      </c>
      <c r="K96" s="175">
        <v>0.77023416659865795</v>
      </c>
      <c r="L96" s="176"/>
      <c r="M96" s="177"/>
      <c r="N96" s="1"/>
    </row>
    <row r="97" spans="1:14" x14ac:dyDescent="0.35">
      <c r="A97" s="171" t="s">
        <v>103</v>
      </c>
      <c r="B97" s="172"/>
      <c r="C97" s="172"/>
      <c r="D97" s="172"/>
      <c r="E97" s="9">
        <v>153.65378000000001</v>
      </c>
      <c r="F97" s="173">
        <v>135.11607165000001</v>
      </c>
      <c r="G97" s="174"/>
      <c r="H97" s="174"/>
      <c r="I97" s="9">
        <v>133.21389851999999</v>
      </c>
      <c r="J97" s="9">
        <v>110.64178612000001</v>
      </c>
      <c r="K97" s="175">
        <v>0.86697443121802797</v>
      </c>
      <c r="L97" s="176"/>
      <c r="M97" s="177"/>
      <c r="N97" s="1"/>
    </row>
    <row r="98" spans="1:14" x14ac:dyDescent="0.35">
      <c r="A98" s="171" t="s">
        <v>104</v>
      </c>
      <c r="B98" s="172"/>
      <c r="C98" s="172"/>
      <c r="D98" s="172"/>
      <c r="E98" s="9">
        <v>2296.2925169999999</v>
      </c>
      <c r="F98" s="173">
        <v>2200.9412029599998</v>
      </c>
      <c r="G98" s="174"/>
      <c r="H98" s="174"/>
      <c r="I98" s="9">
        <v>2184.4164360700001</v>
      </c>
      <c r="J98" s="9">
        <v>1984.95620773</v>
      </c>
      <c r="K98" s="175">
        <v>0.95127969102291898</v>
      </c>
      <c r="L98" s="176"/>
      <c r="M98" s="177"/>
      <c r="N98" s="1"/>
    </row>
    <row r="99" spans="1:14" x14ac:dyDescent="0.35">
      <c r="A99" s="171" t="s">
        <v>105</v>
      </c>
      <c r="B99" s="172"/>
      <c r="C99" s="172"/>
      <c r="D99" s="172"/>
      <c r="E99" s="9">
        <v>160.33230499999999</v>
      </c>
      <c r="F99" s="173">
        <v>158.50480962</v>
      </c>
      <c r="G99" s="174"/>
      <c r="H99" s="174"/>
      <c r="I99" s="9">
        <v>158.50480906000001</v>
      </c>
      <c r="J99" s="9">
        <v>158.30010722</v>
      </c>
      <c r="K99" s="175">
        <v>0.98860182331938695</v>
      </c>
      <c r="L99" s="176"/>
      <c r="M99" s="177"/>
      <c r="N99" s="1"/>
    </row>
    <row r="100" spans="1:14" x14ac:dyDescent="0.35">
      <c r="A100" s="171" t="s">
        <v>106</v>
      </c>
      <c r="B100" s="172"/>
      <c r="C100" s="172"/>
      <c r="D100" s="172"/>
      <c r="E100" s="9">
        <v>318.42700000000002</v>
      </c>
      <c r="F100" s="173">
        <v>309.67847336</v>
      </c>
      <c r="G100" s="174"/>
      <c r="H100" s="174"/>
      <c r="I100" s="9">
        <v>309.61250482000003</v>
      </c>
      <c r="J100" s="9">
        <v>270.59584331000002</v>
      </c>
      <c r="K100" s="175">
        <v>0.97231863133465402</v>
      </c>
      <c r="L100" s="176"/>
      <c r="M100" s="177"/>
      <c r="N100" s="1"/>
    </row>
    <row r="101" spans="1:14" x14ac:dyDescent="0.35">
      <c r="A101" s="171" t="s">
        <v>107</v>
      </c>
      <c r="B101" s="172"/>
      <c r="C101" s="172"/>
      <c r="D101" s="172"/>
      <c r="E101" s="9">
        <v>213.07400000000001</v>
      </c>
      <c r="F101" s="173">
        <v>202.26023122999999</v>
      </c>
      <c r="G101" s="174"/>
      <c r="H101" s="174"/>
      <c r="I101" s="9">
        <v>201.88680674</v>
      </c>
      <c r="J101" s="9">
        <v>175.30667056999999</v>
      </c>
      <c r="K101" s="175">
        <v>0.94749620666998302</v>
      </c>
      <c r="L101" s="176"/>
      <c r="M101" s="177"/>
      <c r="N101" s="1"/>
    </row>
    <row r="102" spans="1:14" x14ac:dyDescent="0.35">
      <c r="A102" s="171" t="s">
        <v>108</v>
      </c>
      <c r="B102" s="172"/>
      <c r="C102" s="172"/>
      <c r="D102" s="172"/>
      <c r="E102" s="9">
        <v>56.946612000000002</v>
      </c>
      <c r="F102" s="173">
        <v>51.032505669999999</v>
      </c>
      <c r="G102" s="174"/>
      <c r="H102" s="174"/>
      <c r="I102" s="9">
        <v>51.032505669999999</v>
      </c>
      <c r="J102" s="9">
        <v>43.848197030000001</v>
      </c>
      <c r="K102" s="175">
        <v>0.89614647610642795</v>
      </c>
      <c r="L102" s="176"/>
      <c r="M102" s="177"/>
      <c r="N102" s="1"/>
    </row>
    <row r="103" spans="1:14" x14ac:dyDescent="0.35">
      <c r="A103" s="171" t="s">
        <v>109</v>
      </c>
      <c r="B103" s="172"/>
      <c r="C103" s="172"/>
      <c r="D103" s="172"/>
      <c r="E103" s="9">
        <v>349.54497800000001</v>
      </c>
      <c r="F103" s="173">
        <v>343.45618473000002</v>
      </c>
      <c r="G103" s="174"/>
      <c r="H103" s="174"/>
      <c r="I103" s="9">
        <v>343.45618473000002</v>
      </c>
      <c r="J103" s="9">
        <v>299.66152899000002</v>
      </c>
      <c r="K103" s="175">
        <v>0.98258080174734996</v>
      </c>
      <c r="L103" s="176"/>
      <c r="M103" s="177"/>
      <c r="N103" s="1"/>
    </row>
    <row r="104" spans="1:14" x14ac:dyDescent="0.35">
      <c r="A104" s="171" t="s">
        <v>110</v>
      </c>
      <c r="B104" s="172"/>
      <c r="C104" s="172"/>
      <c r="D104" s="172"/>
      <c r="E104" s="9">
        <v>186.38387499999999</v>
      </c>
      <c r="F104" s="173">
        <v>175.22552447000001</v>
      </c>
      <c r="G104" s="174"/>
      <c r="H104" s="174"/>
      <c r="I104" s="9">
        <v>175.22552447000001</v>
      </c>
      <c r="J104" s="9">
        <v>158.06498673999999</v>
      </c>
      <c r="K104" s="175">
        <v>0.94013242545794296</v>
      </c>
      <c r="L104" s="176"/>
      <c r="M104" s="177"/>
      <c r="N104" s="1"/>
    </row>
    <row r="105" spans="1:14" x14ac:dyDescent="0.35">
      <c r="A105" s="171" t="s">
        <v>111</v>
      </c>
      <c r="B105" s="172"/>
      <c r="C105" s="172"/>
      <c r="D105" s="172"/>
      <c r="E105" s="9">
        <v>1757.3973530000001</v>
      </c>
      <c r="F105" s="173">
        <v>1735.4854049</v>
      </c>
      <c r="G105" s="174"/>
      <c r="H105" s="174"/>
      <c r="I105" s="9">
        <v>1735.3470409399999</v>
      </c>
      <c r="J105" s="9">
        <v>1397.6173238399999</v>
      </c>
      <c r="K105" s="175">
        <v>0.98745285918272396</v>
      </c>
      <c r="L105" s="176"/>
      <c r="M105" s="177"/>
      <c r="N105" s="1"/>
    </row>
    <row r="106" spans="1:14" x14ac:dyDescent="0.35">
      <c r="A106" s="171" t="s">
        <v>112</v>
      </c>
      <c r="B106" s="172"/>
      <c r="C106" s="172"/>
      <c r="D106" s="172"/>
      <c r="E106" s="9">
        <v>69.476294999999993</v>
      </c>
      <c r="F106" s="173">
        <v>68.5092645</v>
      </c>
      <c r="G106" s="174"/>
      <c r="H106" s="174"/>
      <c r="I106" s="9">
        <v>68.509264270000003</v>
      </c>
      <c r="J106" s="9">
        <v>60.702007029999997</v>
      </c>
      <c r="K106" s="175">
        <v>0.98608114134468505</v>
      </c>
      <c r="L106" s="176"/>
      <c r="M106" s="177"/>
      <c r="N106" s="1"/>
    </row>
    <row r="107" spans="1:14" x14ac:dyDescent="0.35">
      <c r="A107" s="171" t="s">
        <v>114</v>
      </c>
      <c r="B107" s="172"/>
      <c r="C107" s="172"/>
      <c r="D107" s="172"/>
      <c r="E107" s="9">
        <v>41.200544000000001</v>
      </c>
      <c r="F107" s="173">
        <v>37.2498559</v>
      </c>
      <c r="G107" s="174"/>
      <c r="H107" s="174"/>
      <c r="I107" s="9">
        <v>36.629277190000003</v>
      </c>
      <c r="J107" s="9">
        <v>31.99236187</v>
      </c>
      <c r="K107" s="175">
        <v>0.88904838707954903</v>
      </c>
      <c r="L107" s="176"/>
      <c r="M107" s="177"/>
      <c r="N107" s="1"/>
    </row>
    <row r="108" spans="1:14" x14ac:dyDescent="0.35">
      <c r="A108" s="171" t="s">
        <v>115</v>
      </c>
      <c r="B108" s="172"/>
      <c r="C108" s="172"/>
      <c r="D108" s="172"/>
      <c r="E108" s="9">
        <v>62.131990999999999</v>
      </c>
      <c r="F108" s="173">
        <v>58.498948249999998</v>
      </c>
      <c r="G108" s="174"/>
      <c r="H108" s="174"/>
      <c r="I108" s="9">
        <v>58.287542250000001</v>
      </c>
      <c r="J108" s="9">
        <v>50.50468541</v>
      </c>
      <c r="K108" s="175">
        <v>0.93812448807571602</v>
      </c>
      <c r="L108" s="176"/>
      <c r="M108" s="177"/>
      <c r="N108" s="1"/>
    </row>
    <row r="109" spans="1:14" x14ac:dyDescent="0.35">
      <c r="A109" s="171" t="s">
        <v>116</v>
      </c>
      <c r="B109" s="172"/>
      <c r="C109" s="172"/>
      <c r="D109" s="172"/>
      <c r="E109" s="9">
        <v>377936.76486499998</v>
      </c>
      <c r="F109" s="173">
        <v>371963.98124509002</v>
      </c>
      <c r="G109" s="174"/>
      <c r="H109" s="174"/>
      <c r="I109" s="9">
        <v>371857.83580757998</v>
      </c>
      <c r="J109" s="9">
        <v>369935.57603776001</v>
      </c>
      <c r="K109" s="175">
        <v>0.98391548633911996</v>
      </c>
      <c r="L109" s="176"/>
      <c r="M109" s="177"/>
      <c r="N109" s="1"/>
    </row>
    <row r="110" spans="1:14" x14ac:dyDescent="0.35">
      <c r="A110" s="171" t="s">
        <v>117</v>
      </c>
      <c r="B110" s="172"/>
      <c r="C110" s="172"/>
      <c r="D110" s="172"/>
      <c r="E110" s="9">
        <v>200.30636999999999</v>
      </c>
      <c r="F110" s="173">
        <v>198.38957819999999</v>
      </c>
      <c r="G110" s="174"/>
      <c r="H110" s="174"/>
      <c r="I110" s="9">
        <v>196.35641651</v>
      </c>
      <c r="J110" s="9">
        <v>164.20381190000001</v>
      </c>
      <c r="K110" s="175">
        <v>0.98028043995805103</v>
      </c>
      <c r="L110" s="176"/>
      <c r="M110" s="177"/>
      <c r="N110" s="1"/>
    </row>
    <row r="111" spans="1:14" x14ac:dyDescent="0.35">
      <c r="A111" s="171" t="s">
        <v>119</v>
      </c>
      <c r="B111" s="172"/>
      <c r="C111" s="172"/>
      <c r="D111" s="172"/>
      <c r="E111" s="9">
        <v>113.776555</v>
      </c>
      <c r="F111" s="173">
        <v>113.60671341</v>
      </c>
      <c r="G111" s="174"/>
      <c r="H111" s="174"/>
      <c r="I111" s="9">
        <v>113.60671341</v>
      </c>
      <c r="J111" s="9">
        <v>104.82663954</v>
      </c>
      <c r="K111" s="175">
        <v>0.99850723560754695</v>
      </c>
      <c r="L111" s="176"/>
      <c r="M111" s="177"/>
      <c r="N111" s="1"/>
    </row>
    <row r="112" spans="1:14" x14ac:dyDescent="0.35">
      <c r="A112" s="171" t="s">
        <v>120</v>
      </c>
      <c r="B112" s="172"/>
      <c r="C112" s="172"/>
      <c r="D112" s="172"/>
      <c r="E112" s="9">
        <v>329.00111099999998</v>
      </c>
      <c r="F112" s="173">
        <v>323.66474669000002</v>
      </c>
      <c r="G112" s="174"/>
      <c r="H112" s="174"/>
      <c r="I112" s="9">
        <v>323.63912865999998</v>
      </c>
      <c r="J112" s="9">
        <v>281.94218326999999</v>
      </c>
      <c r="K112" s="175">
        <v>0.98370223637329901</v>
      </c>
      <c r="L112" s="176"/>
      <c r="M112" s="177"/>
      <c r="N112" s="1"/>
    </row>
    <row r="113" spans="1:14" x14ac:dyDescent="0.35">
      <c r="A113" s="171" t="s">
        <v>121</v>
      </c>
      <c r="B113" s="172"/>
      <c r="C113" s="172"/>
      <c r="D113" s="172"/>
      <c r="E113" s="9">
        <v>375.43200000000002</v>
      </c>
      <c r="F113" s="173">
        <v>372.98553386999998</v>
      </c>
      <c r="G113" s="174"/>
      <c r="H113" s="174"/>
      <c r="I113" s="9">
        <v>372.98553220999997</v>
      </c>
      <c r="J113" s="9">
        <v>327.55646123000002</v>
      </c>
      <c r="K113" s="175">
        <v>0.99348359279443399</v>
      </c>
      <c r="L113" s="176"/>
      <c r="M113" s="177"/>
      <c r="N113" s="7"/>
    </row>
    <row r="114" spans="1:14" x14ac:dyDescent="0.35">
      <c r="A114" s="171" t="s">
        <v>122</v>
      </c>
      <c r="B114" s="172"/>
      <c r="C114" s="172"/>
      <c r="D114" s="172"/>
      <c r="E114" s="9">
        <v>99.745630000000006</v>
      </c>
      <c r="F114" s="173">
        <v>90.706172339999995</v>
      </c>
      <c r="G114" s="174"/>
      <c r="H114" s="174"/>
      <c r="I114" s="9">
        <v>90.706172339999995</v>
      </c>
      <c r="J114" s="9">
        <v>80.050550139999999</v>
      </c>
      <c r="K114" s="175">
        <v>0.90937490033397905</v>
      </c>
      <c r="L114" s="176"/>
      <c r="M114" s="177"/>
      <c r="N114" s="7"/>
    </row>
    <row r="115" spans="1:14" x14ac:dyDescent="0.35">
      <c r="A115" s="171" t="s">
        <v>123</v>
      </c>
      <c r="B115" s="172"/>
      <c r="C115" s="172"/>
      <c r="D115" s="172"/>
      <c r="E115" s="9">
        <v>380.14627999999999</v>
      </c>
      <c r="F115" s="173">
        <v>351.27428895999998</v>
      </c>
      <c r="G115" s="174"/>
      <c r="H115" s="174"/>
      <c r="I115" s="9">
        <v>350.48496419000003</v>
      </c>
      <c r="J115" s="9">
        <v>343.21876265999998</v>
      </c>
      <c r="K115" s="175">
        <v>0.92197394168897295</v>
      </c>
      <c r="L115" s="176"/>
      <c r="M115" s="177"/>
      <c r="N115" s="7"/>
    </row>
    <row r="116" spans="1:14" x14ac:dyDescent="0.35">
      <c r="A116" s="171" t="s">
        <v>147</v>
      </c>
      <c r="B116" s="172"/>
      <c r="C116" s="172"/>
      <c r="D116" s="172"/>
      <c r="E116" s="9">
        <v>1329.850846</v>
      </c>
      <c r="F116" s="173">
        <v>1219.9492475</v>
      </c>
      <c r="G116" s="174"/>
      <c r="H116" s="174"/>
      <c r="I116" s="9">
        <v>1219.94420094</v>
      </c>
      <c r="J116" s="9">
        <v>1181.8397119799999</v>
      </c>
      <c r="K116" s="175">
        <v>0.91735415637732298</v>
      </c>
      <c r="L116" s="176"/>
      <c r="M116" s="177"/>
      <c r="N116" s="7"/>
    </row>
    <row r="117" spans="1:14" x14ac:dyDescent="0.35">
      <c r="A117" s="171" t="s">
        <v>125</v>
      </c>
      <c r="B117" s="172"/>
      <c r="C117" s="172"/>
      <c r="D117" s="172"/>
      <c r="E117" s="9">
        <v>283.15961700000003</v>
      </c>
      <c r="F117" s="173">
        <v>272.92053114999999</v>
      </c>
      <c r="G117" s="174"/>
      <c r="H117" s="174"/>
      <c r="I117" s="9">
        <v>272.39109668999998</v>
      </c>
      <c r="J117" s="9">
        <v>247.63728094999999</v>
      </c>
      <c r="K117" s="175">
        <v>0.96197014099648304</v>
      </c>
      <c r="L117" s="176"/>
      <c r="M117" s="177"/>
      <c r="N117" s="7"/>
    </row>
    <row r="118" spans="1:14" x14ac:dyDescent="0.35">
      <c r="A118" s="171" t="s">
        <v>126</v>
      </c>
      <c r="B118" s="172"/>
      <c r="C118" s="172"/>
      <c r="D118" s="172"/>
      <c r="E118" s="9">
        <v>109.146041</v>
      </c>
      <c r="F118" s="173">
        <v>98.293056789999994</v>
      </c>
      <c r="G118" s="174"/>
      <c r="H118" s="174"/>
      <c r="I118" s="9">
        <v>98.293056329999999</v>
      </c>
      <c r="J118" s="9">
        <v>91.234037439999994</v>
      </c>
      <c r="K118" s="175">
        <v>0.90056455946029201</v>
      </c>
      <c r="L118" s="176"/>
      <c r="M118" s="177"/>
      <c r="N118" s="7"/>
    </row>
    <row r="119" spans="1:14" x14ac:dyDescent="0.35">
      <c r="A119" s="171" t="s">
        <v>127</v>
      </c>
      <c r="B119" s="172"/>
      <c r="C119" s="172"/>
      <c r="D119" s="172"/>
      <c r="E119" s="9">
        <v>143.40939499999999</v>
      </c>
      <c r="F119" s="173">
        <v>139.68417930000001</v>
      </c>
      <c r="G119" s="174"/>
      <c r="H119" s="174"/>
      <c r="I119" s="9">
        <v>139.6624065</v>
      </c>
      <c r="J119" s="9">
        <v>129.04960767</v>
      </c>
      <c r="K119" s="175">
        <v>0.97387208487979504</v>
      </c>
      <c r="L119" s="176"/>
      <c r="M119" s="177"/>
      <c r="N119" s="7"/>
    </row>
    <row r="120" spans="1:14" x14ac:dyDescent="0.35">
      <c r="A120" s="171" t="s">
        <v>128</v>
      </c>
      <c r="B120" s="172"/>
      <c r="C120" s="172"/>
      <c r="D120" s="172"/>
      <c r="E120" s="9">
        <v>2827.2434499999999</v>
      </c>
      <c r="F120" s="173">
        <v>2663.8245848199999</v>
      </c>
      <c r="G120" s="174"/>
      <c r="H120" s="174"/>
      <c r="I120" s="9">
        <v>2662.5884045100001</v>
      </c>
      <c r="J120" s="9">
        <v>2617.3805528399998</v>
      </c>
      <c r="K120" s="175">
        <v>0.94176127793664199</v>
      </c>
      <c r="L120" s="176"/>
      <c r="M120" s="177"/>
      <c r="N120" s="7"/>
    </row>
    <row r="121" spans="1:14" x14ac:dyDescent="0.35">
      <c r="A121" s="179" t="s">
        <v>129</v>
      </c>
      <c r="B121" s="180"/>
      <c r="C121" s="180"/>
      <c r="D121" s="180"/>
      <c r="E121" s="10">
        <v>1164759.4322240001</v>
      </c>
      <c r="F121" s="181">
        <v>1135192.6184207499</v>
      </c>
      <c r="G121" s="182"/>
      <c r="H121" s="182"/>
      <c r="I121" s="10">
        <v>1134364.21525105</v>
      </c>
      <c r="J121" s="10">
        <v>1081679.2501628799</v>
      </c>
      <c r="K121" s="183">
        <v>0.97390429634476805</v>
      </c>
      <c r="L121" s="184"/>
      <c r="M121" s="185"/>
      <c r="N121" s="7"/>
    </row>
    <row r="122" spans="1:14" x14ac:dyDescent="0.35">
      <c r="A122" s="165" t="s">
        <v>130</v>
      </c>
      <c r="B122" s="165"/>
      <c r="C122" s="165"/>
      <c r="D122" s="165"/>
      <c r="E122" s="165"/>
      <c r="F122" s="165"/>
      <c r="G122" s="165"/>
      <c r="H122" s="165"/>
      <c r="I122" s="165"/>
      <c r="J122" s="165"/>
      <c r="K122" s="165"/>
      <c r="L122" s="165"/>
      <c r="M122" s="165"/>
      <c r="N122" s="7"/>
    </row>
    <row r="123" spans="1:14" ht="126" x14ac:dyDescent="0.35">
      <c r="A123" s="11" t="s">
        <v>131</v>
      </c>
      <c r="B123" s="7"/>
      <c r="C123" s="7"/>
      <c r="D123" s="7"/>
      <c r="E123" s="7"/>
      <c r="F123" s="7"/>
      <c r="G123" s="7"/>
      <c r="H123" s="7"/>
      <c r="I123" s="7"/>
      <c r="J123" s="7"/>
      <c r="K123" s="7"/>
      <c r="L123" s="7"/>
      <c r="M123" s="7"/>
      <c r="N123" s="7"/>
    </row>
    <row r="124" spans="1:14" x14ac:dyDescent="0.35">
      <c r="A124" s="165" t="s">
        <v>130</v>
      </c>
      <c r="B124" s="165"/>
      <c r="C124" s="7"/>
      <c r="D124" s="7"/>
      <c r="E124" s="7"/>
      <c r="F124" s="7"/>
      <c r="G124" s="7"/>
      <c r="H124" s="7"/>
      <c r="I124" s="7"/>
      <c r="J124" s="7"/>
      <c r="K124" s="7"/>
      <c r="L124" s="7"/>
      <c r="M124" s="7"/>
      <c r="N124" s="7"/>
    </row>
    <row r="125" spans="1:14" x14ac:dyDescent="0.35">
      <c r="A125" s="165" t="s">
        <v>130</v>
      </c>
      <c r="B125" s="165"/>
      <c r="C125" s="165"/>
      <c r="D125" s="165"/>
      <c r="E125" s="165"/>
      <c r="F125" s="165"/>
      <c r="G125" s="7"/>
      <c r="H125" s="165" t="s">
        <v>130</v>
      </c>
      <c r="I125" s="165"/>
      <c r="J125" s="165"/>
      <c r="K125" s="165"/>
      <c r="L125" s="165"/>
      <c r="M125" s="165"/>
      <c r="N125" s="165"/>
    </row>
    <row r="126" spans="1:14" x14ac:dyDescent="0.35">
      <c r="A126" s="1"/>
      <c r="B126" s="1"/>
      <c r="C126" s="1"/>
      <c r="D126" s="1"/>
      <c r="E126" s="1"/>
      <c r="F126" s="1"/>
      <c r="G126" s="1"/>
      <c r="H126" s="1"/>
      <c r="I126" s="1"/>
      <c r="J126" s="1"/>
      <c r="K126" s="1"/>
      <c r="L126" s="1"/>
      <c r="M126" s="1"/>
      <c r="N126" s="1"/>
    </row>
    <row r="127" spans="1:14" x14ac:dyDescent="0.35">
      <c r="A127" s="1"/>
      <c r="B127" s="1"/>
      <c r="C127" s="1"/>
      <c r="D127" s="1"/>
      <c r="E127" s="1"/>
      <c r="F127" s="1"/>
      <c r="G127" s="1"/>
      <c r="H127" s="1"/>
      <c r="I127" s="1"/>
      <c r="J127" s="1"/>
      <c r="K127" s="1"/>
      <c r="L127" s="1"/>
      <c r="M127" s="1"/>
      <c r="N127" s="1"/>
    </row>
    <row r="128" spans="1:14" x14ac:dyDescent="0.35">
      <c r="A128" s="1"/>
      <c r="B128" s="1"/>
      <c r="C128" s="1"/>
      <c r="D128" s="1"/>
      <c r="E128" s="1"/>
      <c r="F128" s="1"/>
      <c r="G128" s="1"/>
      <c r="H128" s="1"/>
      <c r="I128" s="1"/>
      <c r="J128" s="1"/>
      <c r="K128" s="1"/>
      <c r="L128" s="1"/>
      <c r="M128" s="1"/>
      <c r="N128" s="1"/>
    </row>
    <row r="129" spans="1:14" x14ac:dyDescent="0.35">
      <c r="A129" s="1"/>
      <c r="B129" s="1"/>
      <c r="C129" s="1"/>
      <c r="D129" s="1"/>
      <c r="E129" s="1"/>
      <c r="F129" s="1"/>
      <c r="G129" s="1"/>
      <c r="H129" s="1"/>
      <c r="I129" s="1"/>
      <c r="J129" s="1"/>
      <c r="K129" s="1"/>
      <c r="L129" s="1"/>
      <c r="M129" s="1"/>
      <c r="N129" s="1"/>
    </row>
    <row r="130" spans="1:14" x14ac:dyDescent="0.35">
      <c r="A130" s="1"/>
      <c r="B130" s="1"/>
      <c r="C130" s="1"/>
      <c r="D130" s="1"/>
      <c r="E130" s="1"/>
      <c r="F130" s="1"/>
      <c r="G130" s="1"/>
      <c r="H130" s="1"/>
      <c r="I130" s="1"/>
      <c r="J130" s="1"/>
      <c r="K130" s="1"/>
      <c r="L130" s="1"/>
      <c r="M130" s="1"/>
      <c r="N130" s="1"/>
    </row>
    <row r="131" spans="1:14" x14ac:dyDescent="0.35">
      <c r="A131" s="1"/>
      <c r="B131" s="1"/>
      <c r="C131" s="1"/>
      <c r="D131" s="1"/>
      <c r="E131" s="1"/>
      <c r="F131" s="1"/>
      <c r="G131" s="1"/>
      <c r="H131" s="1"/>
      <c r="I131" s="1"/>
      <c r="J131" s="1"/>
      <c r="K131" s="1"/>
      <c r="L131" s="1"/>
      <c r="M131" s="1"/>
      <c r="N131" s="1"/>
    </row>
    <row r="132" spans="1:14" x14ac:dyDescent="0.35">
      <c r="A132" s="1"/>
      <c r="B132" s="1"/>
      <c r="C132" s="1"/>
      <c r="D132" s="1"/>
      <c r="E132" s="1"/>
      <c r="F132" s="1"/>
      <c r="G132" s="1"/>
      <c r="H132" s="1"/>
      <c r="I132" s="1"/>
      <c r="J132" s="1"/>
      <c r="K132" s="1"/>
      <c r="L132" s="1"/>
      <c r="M132" s="1"/>
      <c r="N132" s="1"/>
    </row>
    <row r="133" spans="1:14" x14ac:dyDescent="0.35">
      <c r="A133" s="1"/>
      <c r="B133" s="1"/>
      <c r="C133" s="1"/>
      <c r="D133" s="1"/>
      <c r="E133" s="1"/>
      <c r="F133" s="1"/>
      <c r="G133" s="1"/>
      <c r="H133" s="1"/>
      <c r="I133" s="1"/>
      <c r="J133" s="1"/>
      <c r="K133" s="1"/>
      <c r="L133" s="1"/>
      <c r="M133" s="1"/>
      <c r="N133" s="1"/>
    </row>
    <row r="134" spans="1:14" x14ac:dyDescent="0.35">
      <c r="A134" s="1"/>
      <c r="B134" s="1"/>
      <c r="C134" s="1"/>
      <c r="D134" s="1"/>
      <c r="E134" s="1"/>
      <c r="F134" s="1"/>
      <c r="G134" s="1"/>
      <c r="H134" s="1"/>
      <c r="I134" s="1"/>
      <c r="J134" s="1"/>
      <c r="K134" s="1"/>
      <c r="L134" s="1"/>
      <c r="M134" s="1"/>
      <c r="N134" s="1"/>
    </row>
    <row r="135" spans="1:14" x14ac:dyDescent="0.35">
      <c r="A135" s="1"/>
      <c r="B135" s="1"/>
      <c r="C135" s="1"/>
      <c r="D135" s="1"/>
      <c r="E135" s="1"/>
      <c r="F135" s="1"/>
      <c r="G135" s="1"/>
      <c r="H135" s="1"/>
      <c r="I135" s="1"/>
      <c r="J135" s="1"/>
      <c r="K135" s="1"/>
      <c r="L135" s="1"/>
      <c r="M135" s="1"/>
      <c r="N135" s="1"/>
    </row>
    <row r="136" spans="1:14" x14ac:dyDescent="0.35">
      <c r="A136" s="1"/>
      <c r="B136" s="1"/>
      <c r="C136" s="1"/>
      <c r="D136" s="1"/>
      <c r="E136" s="1"/>
      <c r="F136" s="1"/>
      <c r="G136" s="1"/>
      <c r="H136" s="1"/>
      <c r="I136" s="1"/>
      <c r="J136" s="1"/>
      <c r="K136" s="1"/>
      <c r="L136" s="1"/>
      <c r="M136" s="1"/>
      <c r="N136" s="1"/>
    </row>
    <row r="137" spans="1:14" x14ac:dyDescent="0.35">
      <c r="A137" s="1"/>
      <c r="B137" s="1"/>
      <c r="C137" s="1"/>
      <c r="D137" s="1"/>
      <c r="E137" s="1"/>
      <c r="F137" s="1"/>
      <c r="G137" s="1"/>
      <c r="H137" s="1"/>
      <c r="I137" s="1"/>
      <c r="J137" s="1"/>
      <c r="K137" s="1"/>
      <c r="L137" s="1"/>
      <c r="M137" s="1"/>
      <c r="N137" s="1"/>
    </row>
    <row r="138" spans="1:14" x14ac:dyDescent="0.35">
      <c r="A138" s="1"/>
      <c r="B138" s="1"/>
      <c r="C138" s="1"/>
      <c r="D138" s="1"/>
      <c r="E138" s="1"/>
      <c r="F138" s="1"/>
      <c r="G138" s="1"/>
      <c r="H138" s="1"/>
      <c r="I138" s="1"/>
      <c r="J138" s="1"/>
      <c r="K138" s="1"/>
      <c r="L138" s="1"/>
      <c r="M138" s="1"/>
      <c r="N138" s="1"/>
    </row>
    <row r="139" spans="1:14" x14ac:dyDescent="0.35">
      <c r="A139" s="1"/>
      <c r="B139" s="1"/>
      <c r="C139" s="1"/>
      <c r="D139" s="1"/>
      <c r="E139" s="1"/>
      <c r="F139" s="1"/>
      <c r="G139" s="1"/>
      <c r="H139" s="1"/>
      <c r="I139" s="1"/>
      <c r="J139" s="1"/>
      <c r="K139" s="1"/>
      <c r="L139" s="1"/>
      <c r="M139" s="1"/>
      <c r="N139" s="1"/>
    </row>
    <row r="140" spans="1:14" x14ac:dyDescent="0.35">
      <c r="A140" s="165" t="s">
        <v>130</v>
      </c>
      <c r="B140" s="165"/>
      <c r="C140" s="165"/>
      <c r="D140" s="165"/>
      <c r="E140" s="165"/>
      <c r="F140" s="165"/>
      <c r="G140" s="7"/>
      <c r="H140" s="165" t="s">
        <v>130</v>
      </c>
      <c r="I140" s="165"/>
      <c r="J140" s="165"/>
      <c r="K140" s="165"/>
      <c r="L140" s="165"/>
      <c r="M140" s="165"/>
      <c r="N140" s="165"/>
    </row>
    <row r="141" spans="1:14" x14ac:dyDescent="0.35">
      <c r="A141" s="178" t="s">
        <v>132</v>
      </c>
      <c r="B141" s="178"/>
      <c r="C141" s="178"/>
      <c r="D141" s="178"/>
      <c r="E141" s="178"/>
      <c r="F141" s="178"/>
      <c r="G141" s="178"/>
      <c r="H141" s="178"/>
      <c r="I141" s="178"/>
      <c r="J141" s="178"/>
      <c r="K141" s="178"/>
      <c r="L141" s="178"/>
      <c r="M141" s="7"/>
      <c r="N141" s="7"/>
    </row>
    <row r="142" spans="1:14" x14ac:dyDescent="0.35">
      <c r="A142" s="178" t="s">
        <v>153</v>
      </c>
      <c r="B142" s="178"/>
      <c r="C142" s="178"/>
      <c r="D142" s="178"/>
      <c r="E142" s="178"/>
      <c r="F142" s="178"/>
      <c r="G142" s="178"/>
      <c r="H142" s="178"/>
      <c r="I142" s="178"/>
      <c r="J142" s="178"/>
      <c r="K142" s="178"/>
      <c r="L142" s="178"/>
      <c r="M142" s="7"/>
      <c r="N142" s="7"/>
    </row>
  </sheetData>
  <mergeCells count="365">
    <mergeCell ref="A140:F140"/>
    <mergeCell ref="H140:N140"/>
    <mergeCell ref="A141:L141"/>
    <mergeCell ref="A142:L142"/>
    <mergeCell ref="A120:D120"/>
    <mergeCell ref="F120:H120"/>
    <mergeCell ref="K120:M120"/>
    <mergeCell ref="A121:D121"/>
    <mergeCell ref="F121:H121"/>
    <mergeCell ref="K121:M121"/>
    <mergeCell ref="A122:M122"/>
    <mergeCell ref="A124:B124"/>
    <mergeCell ref="A125:F125"/>
    <mergeCell ref="H125:N125"/>
    <mergeCell ref="A117:D117"/>
    <mergeCell ref="F117:H117"/>
    <mergeCell ref="K117:M117"/>
    <mergeCell ref="A118:D118"/>
    <mergeCell ref="F118:H118"/>
    <mergeCell ref="K118:M118"/>
    <mergeCell ref="A119:D119"/>
    <mergeCell ref="F119:H119"/>
    <mergeCell ref="K119:M119"/>
    <mergeCell ref="A114:D114"/>
    <mergeCell ref="F114:H114"/>
    <mergeCell ref="K114:M114"/>
    <mergeCell ref="A115:D115"/>
    <mergeCell ref="F115:H115"/>
    <mergeCell ref="K115:M115"/>
    <mergeCell ref="A116:D116"/>
    <mergeCell ref="F116:H116"/>
    <mergeCell ref="K116:M116"/>
    <mergeCell ref="A111:D111"/>
    <mergeCell ref="F111:H111"/>
    <mergeCell ref="K111:M111"/>
    <mergeCell ref="A112:D112"/>
    <mergeCell ref="F112:H112"/>
    <mergeCell ref="K112:M112"/>
    <mergeCell ref="A113:D113"/>
    <mergeCell ref="F113:H113"/>
    <mergeCell ref="K113:M113"/>
    <mergeCell ref="A108:D108"/>
    <mergeCell ref="F108:H108"/>
    <mergeCell ref="K108:M108"/>
    <mergeCell ref="A109:D109"/>
    <mergeCell ref="F109:H109"/>
    <mergeCell ref="K109:M109"/>
    <mergeCell ref="A110:D110"/>
    <mergeCell ref="F110:H110"/>
    <mergeCell ref="K110:M110"/>
    <mergeCell ref="A105:D105"/>
    <mergeCell ref="F105:H105"/>
    <mergeCell ref="K105:M105"/>
    <mergeCell ref="A106:D106"/>
    <mergeCell ref="F106:H106"/>
    <mergeCell ref="K106:M106"/>
    <mergeCell ref="A107:D107"/>
    <mergeCell ref="F107:H107"/>
    <mergeCell ref="K107:M107"/>
    <mergeCell ref="A102:D102"/>
    <mergeCell ref="F102:H102"/>
    <mergeCell ref="K102:M102"/>
    <mergeCell ref="A103:D103"/>
    <mergeCell ref="F103:H103"/>
    <mergeCell ref="K103:M103"/>
    <mergeCell ref="A104:D104"/>
    <mergeCell ref="F104:H104"/>
    <mergeCell ref="K104:M104"/>
    <mergeCell ref="A99:D99"/>
    <mergeCell ref="F99:H99"/>
    <mergeCell ref="K99:M99"/>
    <mergeCell ref="A100:D100"/>
    <mergeCell ref="F100:H100"/>
    <mergeCell ref="K100:M100"/>
    <mergeCell ref="A101:D101"/>
    <mergeCell ref="F101:H101"/>
    <mergeCell ref="K101:M101"/>
    <mergeCell ref="A96:D96"/>
    <mergeCell ref="F96:H96"/>
    <mergeCell ref="K96:M96"/>
    <mergeCell ref="A97:D97"/>
    <mergeCell ref="F97:H97"/>
    <mergeCell ref="K97:M97"/>
    <mergeCell ref="A98:D98"/>
    <mergeCell ref="F98:H98"/>
    <mergeCell ref="K98:M98"/>
    <mergeCell ref="A93:D93"/>
    <mergeCell ref="F93:H93"/>
    <mergeCell ref="K93:M93"/>
    <mergeCell ref="A94:D94"/>
    <mergeCell ref="F94:H94"/>
    <mergeCell ref="K94:M94"/>
    <mergeCell ref="A95:D95"/>
    <mergeCell ref="F95:H95"/>
    <mergeCell ref="K95:M95"/>
    <mergeCell ref="A90:D90"/>
    <mergeCell ref="F90:H90"/>
    <mergeCell ref="K90:M90"/>
    <mergeCell ref="A91:D91"/>
    <mergeCell ref="F91:H91"/>
    <mergeCell ref="K91:M91"/>
    <mergeCell ref="A92:D92"/>
    <mergeCell ref="F92:H92"/>
    <mergeCell ref="K92:M92"/>
    <mergeCell ref="A87:D87"/>
    <mergeCell ref="F87:H87"/>
    <mergeCell ref="K87:M87"/>
    <mergeCell ref="A88:D88"/>
    <mergeCell ref="F88:H88"/>
    <mergeCell ref="K88:M88"/>
    <mergeCell ref="A89:D89"/>
    <mergeCell ref="F89:H89"/>
    <mergeCell ref="K89:M89"/>
    <mergeCell ref="A84:D84"/>
    <mergeCell ref="F84:H84"/>
    <mergeCell ref="K84:M84"/>
    <mergeCell ref="A85:D85"/>
    <mergeCell ref="F85:H85"/>
    <mergeCell ref="K85:M85"/>
    <mergeCell ref="A86:D86"/>
    <mergeCell ref="F86:H86"/>
    <mergeCell ref="K86:M86"/>
    <mergeCell ref="A81:D81"/>
    <mergeCell ref="F81:H81"/>
    <mergeCell ref="K81:M81"/>
    <mergeCell ref="A82:D82"/>
    <mergeCell ref="F82:H82"/>
    <mergeCell ref="K82:M82"/>
    <mergeCell ref="A83:D83"/>
    <mergeCell ref="F83:H83"/>
    <mergeCell ref="K83:M83"/>
    <mergeCell ref="A78:D78"/>
    <mergeCell ref="F78:H78"/>
    <mergeCell ref="K78:M78"/>
    <mergeCell ref="A79:D79"/>
    <mergeCell ref="F79:H79"/>
    <mergeCell ref="K79:M79"/>
    <mergeCell ref="A80:D80"/>
    <mergeCell ref="F80:H80"/>
    <mergeCell ref="K80:M80"/>
    <mergeCell ref="A75:D75"/>
    <mergeCell ref="F75:H75"/>
    <mergeCell ref="K75:M75"/>
    <mergeCell ref="A76:D76"/>
    <mergeCell ref="F76:H76"/>
    <mergeCell ref="K76:M76"/>
    <mergeCell ref="A77:D77"/>
    <mergeCell ref="F77:H77"/>
    <mergeCell ref="K77:M77"/>
    <mergeCell ref="A72:D72"/>
    <mergeCell ref="F72:H72"/>
    <mergeCell ref="K72:M72"/>
    <mergeCell ref="A73:D73"/>
    <mergeCell ref="F73:H73"/>
    <mergeCell ref="K73:M73"/>
    <mergeCell ref="A74:D74"/>
    <mergeCell ref="F74:H74"/>
    <mergeCell ref="K74:M74"/>
    <mergeCell ref="A69:D69"/>
    <mergeCell ref="F69:H69"/>
    <mergeCell ref="K69:M69"/>
    <mergeCell ref="A70:D70"/>
    <mergeCell ref="F70:H70"/>
    <mergeCell ref="K70:M70"/>
    <mergeCell ref="A71:D71"/>
    <mergeCell ref="F71:H71"/>
    <mergeCell ref="K71:M71"/>
    <mergeCell ref="A66:D66"/>
    <mergeCell ref="F66:H66"/>
    <mergeCell ref="K66:M66"/>
    <mergeCell ref="A67:D67"/>
    <mergeCell ref="F67:H67"/>
    <mergeCell ref="K67:M67"/>
    <mergeCell ref="A68:D68"/>
    <mergeCell ref="F68:H68"/>
    <mergeCell ref="K68:M68"/>
    <mergeCell ref="A63:D63"/>
    <mergeCell ref="F63:H63"/>
    <mergeCell ref="K63:M63"/>
    <mergeCell ref="A64:D64"/>
    <mergeCell ref="F64:H64"/>
    <mergeCell ref="K64:M64"/>
    <mergeCell ref="A65:D65"/>
    <mergeCell ref="F65:H65"/>
    <mergeCell ref="K65:M65"/>
    <mergeCell ref="A60:D60"/>
    <mergeCell ref="F60:H60"/>
    <mergeCell ref="K60:M60"/>
    <mergeCell ref="A61:D61"/>
    <mergeCell ref="F61:H61"/>
    <mergeCell ref="K61:M61"/>
    <mergeCell ref="A62:D62"/>
    <mergeCell ref="F62:H62"/>
    <mergeCell ref="K62:M62"/>
    <mergeCell ref="A57:D57"/>
    <mergeCell ref="F57:H57"/>
    <mergeCell ref="K57:M57"/>
    <mergeCell ref="A58:D58"/>
    <mergeCell ref="F58:H58"/>
    <mergeCell ref="K58:M58"/>
    <mergeCell ref="A59:D59"/>
    <mergeCell ref="F59:H59"/>
    <mergeCell ref="K59:M59"/>
    <mergeCell ref="A54:D54"/>
    <mergeCell ref="F54:H54"/>
    <mergeCell ref="K54:M54"/>
    <mergeCell ref="A55:D55"/>
    <mergeCell ref="F55:H55"/>
    <mergeCell ref="K55:M55"/>
    <mergeCell ref="A56:D56"/>
    <mergeCell ref="F56:H56"/>
    <mergeCell ref="K56:M56"/>
    <mergeCell ref="A51:D51"/>
    <mergeCell ref="F51:H51"/>
    <mergeCell ref="K51:M51"/>
    <mergeCell ref="A52:D52"/>
    <mergeCell ref="F52:H52"/>
    <mergeCell ref="K52:M52"/>
    <mergeCell ref="A53:D53"/>
    <mergeCell ref="F53:H53"/>
    <mergeCell ref="K53:M53"/>
    <mergeCell ref="A48:D48"/>
    <mergeCell ref="F48:H48"/>
    <mergeCell ref="K48:M48"/>
    <mergeCell ref="A49:D49"/>
    <mergeCell ref="F49:H49"/>
    <mergeCell ref="K49:M49"/>
    <mergeCell ref="A50:D50"/>
    <mergeCell ref="F50:H50"/>
    <mergeCell ref="K50:M50"/>
    <mergeCell ref="A45:D45"/>
    <mergeCell ref="F45:H45"/>
    <mergeCell ref="K45:M45"/>
    <mergeCell ref="A46:D46"/>
    <mergeCell ref="F46:H46"/>
    <mergeCell ref="K46:M46"/>
    <mergeCell ref="A47:D47"/>
    <mergeCell ref="F47:H47"/>
    <mergeCell ref="K47:M47"/>
    <mergeCell ref="A42:D42"/>
    <mergeCell ref="F42:H42"/>
    <mergeCell ref="K42:M42"/>
    <mergeCell ref="A43:D43"/>
    <mergeCell ref="F43:H43"/>
    <mergeCell ref="K43:M43"/>
    <mergeCell ref="A44:D44"/>
    <mergeCell ref="F44:H44"/>
    <mergeCell ref="K44:M44"/>
    <mergeCell ref="A39:D39"/>
    <mergeCell ref="F39:H39"/>
    <mergeCell ref="K39:M39"/>
    <mergeCell ref="A40:D40"/>
    <mergeCell ref="F40:H40"/>
    <mergeCell ref="K40:M40"/>
    <mergeCell ref="A41:D41"/>
    <mergeCell ref="F41:H41"/>
    <mergeCell ref="K41:M41"/>
    <mergeCell ref="A36:D36"/>
    <mergeCell ref="F36:H36"/>
    <mergeCell ref="K36:M36"/>
    <mergeCell ref="A37:D37"/>
    <mergeCell ref="F37:H37"/>
    <mergeCell ref="K37:M37"/>
    <mergeCell ref="A38:D38"/>
    <mergeCell ref="F38:H38"/>
    <mergeCell ref="K38:M38"/>
    <mergeCell ref="A33:D33"/>
    <mergeCell ref="F33:H33"/>
    <mergeCell ref="K33:M33"/>
    <mergeCell ref="A34:D34"/>
    <mergeCell ref="F34:H34"/>
    <mergeCell ref="K34:M34"/>
    <mergeCell ref="A35:D35"/>
    <mergeCell ref="F35:H35"/>
    <mergeCell ref="K35:M35"/>
    <mergeCell ref="A30:D30"/>
    <mergeCell ref="F30:H30"/>
    <mergeCell ref="K30:M30"/>
    <mergeCell ref="A31:D31"/>
    <mergeCell ref="F31:H31"/>
    <mergeCell ref="K31:M31"/>
    <mergeCell ref="A32:D32"/>
    <mergeCell ref="F32:H32"/>
    <mergeCell ref="K32:M32"/>
    <mergeCell ref="A27:D27"/>
    <mergeCell ref="F27:H27"/>
    <mergeCell ref="K27:M27"/>
    <mergeCell ref="A28:D28"/>
    <mergeCell ref="F28:H28"/>
    <mergeCell ref="K28:M28"/>
    <mergeCell ref="A29:D29"/>
    <mergeCell ref="F29:H29"/>
    <mergeCell ref="K29:M29"/>
    <mergeCell ref="A24:D24"/>
    <mergeCell ref="F24:H24"/>
    <mergeCell ref="K24:M24"/>
    <mergeCell ref="A25:D25"/>
    <mergeCell ref="F25:H25"/>
    <mergeCell ref="K25:M25"/>
    <mergeCell ref="A26:D26"/>
    <mergeCell ref="F26:H26"/>
    <mergeCell ref="K26:M26"/>
    <mergeCell ref="A21:D21"/>
    <mergeCell ref="F21:H21"/>
    <mergeCell ref="K21:M21"/>
    <mergeCell ref="A22:D22"/>
    <mergeCell ref="F22:H22"/>
    <mergeCell ref="K22:M22"/>
    <mergeCell ref="A23:D23"/>
    <mergeCell ref="F23:H23"/>
    <mergeCell ref="K23:M23"/>
    <mergeCell ref="A18:D18"/>
    <mergeCell ref="F18:H18"/>
    <mergeCell ref="K18:M18"/>
    <mergeCell ref="A19:D19"/>
    <mergeCell ref="F19:H19"/>
    <mergeCell ref="K19:M19"/>
    <mergeCell ref="A20:D20"/>
    <mergeCell ref="F20:H20"/>
    <mergeCell ref="K20:M20"/>
    <mergeCell ref="A15:D15"/>
    <mergeCell ref="F15:H15"/>
    <mergeCell ref="K15:M15"/>
    <mergeCell ref="A16:D16"/>
    <mergeCell ref="F16:H16"/>
    <mergeCell ref="K16:M16"/>
    <mergeCell ref="A17:D17"/>
    <mergeCell ref="F17:H17"/>
    <mergeCell ref="K17:M17"/>
    <mergeCell ref="A12:D12"/>
    <mergeCell ref="F12:H12"/>
    <mergeCell ref="K12:M12"/>
    <mergeCell ref="A13:D13"/>
    <mergeCell ref="F13:H13"/>
    <mergeCell ref="K13:M13"/>
    <mergeCell ref="A14:D14"/>
    <mergeCell ref="F14:H14"/>
    <mergeCell ref="K14:M14"/>
    <mergeCell ref="A9:D9"/>
    <mergeCell ref="F9:H9"/>
    <mergeCell ref="K9:M9"/>
    <mergeCell ref="A10:D10"/>
    <mergeCell ref="F10:H10"/>
    <mergeCell ref="K10:M10"/>
    <mergeCell ref="A11:D11"/>
    <mergeCell ref="F11:H11"/>
    <mergeCell ref="K11:M11"/>
    <mergeCell ref="A6:D6"/>
    <mergeCell ref="F6:H6"/>
    <mergeCell ref="K6:M6"/>
    <mergeCell ref="A7:D7"/>
    <mergeCell ref="F7:H7"/>
    <mergeCell ref="K7:M7"/>
    <mergeCell ref="A8:D8"/>
    <mergeCell ref="F8:H8"/>
    <mergeCell ref="K8:M8"/>
    <mergeCell ref="A1:C1"/>
    <mergeCell ref="A2:C2"/>
    <mergeCell ref="A3:K3"/>
    <mergeCell ref="A4:D4"/>
    <mergeCell ref="F4:H4"/>
    <mergeCell ref="K4:M4"/>
    <mergeCell ref="A5:D5"/>
    <mergeCell ref="F5:H5"/>
    <mergeCell ref="K5:M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2"/>
  <sheetViews>
    <sheetView topLeftCell="A109" workbookViewId="0">
      <selection activeCell="E121" sqref="E121"/>
    </sheetView>
  </sheetViews>
  <sheetFormatPr baseColWidth="10" defaultColWidth="8.7265625" defaultRowHeight="14.5" x14ac:dyDescent="0.35"/>
  <cols>
    <col min="4" max="4" width="23.7265625" customWidth="1"/>
    <col min="5" max="5" width="11.54296875" bestFit="1" customWidth="1"/>
    <col min="9" max="10" width="11.54296875" bestFit="1" customWidth="1"/>
  </cols>
  <sheetData>
    <row r="1" spans="1:14" x14ac:dyDescent="0.35">
      <c r="A1" s="163" t="s">
        <v>134</v>
      </c>
      <c r="B1" s="163"/>
      <c r="C1" s="163"/>
      <c r="D1" s="7"/>
      <c r="E1" s="7"/>
      <c r="F1" s="7"/>
      <c r="G1" s="7"/>
      <c r="H1" s="7"/>
      <c r="I1" s="7"/>
      <c r="J1" s="7"/>
      <c r="K1" s="7"/>
      <c r="L1" s="7"/>
      <c r="M1" s="7"/>
      <c r="N1" s="1"/>
    </row>
    <row r="2" spans="1:14" x14ac:dyDescent="0.35">
      <c r="A2" s="164" t="s">
        <v>154</v>
      </c>
      <c r="B2" s="164"/>
      <c r="C2" s="164"/>
      <c r="D2" s="7"/>
      <c r="E2" s="7"/>
      <c r="F2" s="7"/>
      <c r="G2" s="7"/>
      <c r="H2" s="7"/>
      <c r="I2" s="7"/>
      <c r="J2" s="7"/>
      <c r="K2" s="7"/>
      <c r="L2" s="7"/>
      <c r="M2" s="7"/>
      <c r="N2" s="1"/>
    </row>
    <row r="3" spans="1:14" x14ac:dyDescent="0.35">
      <c r="A3" s="165" t="s">
        <v>130</v>
      </c>
      <c r="B3" s="165"/>
      <c r="C3" s="165"/>
      <c r="D3" s="165"/>
      <c r="E3" s="165"/>
      <c r="F3" s="165"/>
      <c r="G3" s="165"/>
      <c r="H3" s="165"/>
      <c r="I3" s="165"/>
      <c r="J3" s="165"/>
      <c r="K3" s="165"/>
      <c r="L3" s="7"/>
      <c r="M3" s="7"/>
      <c r="N3" s="1"/>
    </row>
    <row r="4" spans="1:14" ht="29" x14ac:dyDescent="0.35">
      <c r="A4" s="166" t="s">
        <v>136</v>
      </c>
      <c r="B4" s="167"/>
      <c r="C4" s="167"/>
      <c r="D4" s="167"/>
      <c r="E4" s="8" t="s">
        <v>3</v>
      </c>
      <c r="F4" s="168" t="s">
        <v>4</v>
      </c>
      <c r="G4" s="169"/>
      <c r="H4" s="169"/>
      <c r="I4" s="8" t="s">
        <v>5</v>
      </c>
      <c r="J4" s="8" t="s">
        <v>6</v>
      </c>
      <c r="K4" s="168" t="s">
        <v>7</v>
      </c>
      <c r="L4" s="169"/>
      <c r="M4" s="170"/>
      <c r="N4" s="1"/>
    </row>
    <row r="5" spans="1:14" x14ac:dyDescent="0.35">
      <c r="A5" s="171" t="s">
        <v>8</v>
      </c>
      <c r="B5" s="172"/>
      <c r="C5" s="172"/>
      <c r="D5" s="172"/>
      <c r="E5" s="9">
        <v>458.08286700000002</v>
      </c>
      <c r="F5" s="173">
        <v>454.66818819000002</v>
      </c>
      <c r="G5" s="174"/>
      <c r="H5" s="174"/>
      <c r="I5" s="9">
        <v>454.66818819000002</v>
      </c>
      <c r="J5" s="9">
        <v>406.31483249000001</v>
      </c>
      <c r="K5" s="175">
        <v>0.99254571813095105</v>
      </c>
      <c r="L5" s="176"/>
      <c r="M5" s="177"/>
      <c r="N5" s="1"/>
    </row>
    <row r="6" spans="1:14" x14ac:dyDescent="0.35">
      <c r="A6" s="171" t="s">
        <v>155</v>
      </c>
      <c r="B6" s="172"/>
      <c r="C6" s="172"/>
      <c r="D6" s="172"/>
      <c r="E6" s="9">
        <v>74.967913999999993</v>
      </c>
      <c r="F6" s="173">
        <v>69.582861910000005</v>
      </c>
      <c r="G6" s="174"/>
      <c r="H6" s="174"/>
      <c r="I6" s="9">
        <v>69.57113631</v>
      </c>
      <c r="J6" s="9">
        <v>65.662761619999998</v>
      </c>
      <c r="K6" s="175">
        <v>0.928012166778443</v>
      </c>
      <c r="L6" s="176"/>
      <c r="M6" s="177"/>
      <c r="N6" s="1"/>
    </row>
    <row r="7" spans="1:14" x14ac:dyDescent="0.35">
      <c r="A7" s="171" t="s">
        <v>10</v>
      </c>
      <c r="B7" s="172"/>
      <c r="C7" s="172"/>
      <c r="D7" s="172"/>
      <c r="E7" s="9">
        <v>3410.019675</v>
      </c>
      <c r="F7" s="173">
        <v>3388.5515205400002</v>
      </c>
      <c r="G7" s="174"/>
      <c r="H7" s="174"/>
      <c r="I7" s="9">
        <v>3384.8359081399999</v>
      </c>
      <c r="J7" s="9">
        <v>2959.8880858699999</v>
      </c>
      <c r="K7" s="175">
        <v>0.99261477373733897</v>
      </c>
      <c r="L7" s="176"/>
      <c r="M7" s="177"/>
      <c r="N7" s="1"/>
    </row>
    <row r="8" spans="1:14" x14ac:dyDescent="0.35">
      <c r="A8" s="171" t="s">
        <v>11</v>
      </c>
      <c r="B8" s="172"/>
      <c r="C8" s="172"/>
      <c r="D8" s="172"/>
      <c r="E8" s="9">
        <v>1569.186428</v>
      </c>
      <c r="F8" s="173">
        <v>1426.56957231</v>
      </c>
      <c r="G8" s="174"/>
      <c r="H8" s="174"/>
      <c r="I8" s="9">
        <v>1426.56957231</v>
      </c>
      <c r="J8" s="9">
        <v>1150.47285018</v>
      </c>
      <c r="K8" s="175">
        <v>0.90911414147790504</v>
      </c>
      <c r="L8" s="176"/>
      <c r="M8" s="177"/>
      <c r="N8" s="1"/>
    </row>
    <row r="9" spans="1:14" x14ac:dyDescent="0.35">
      <c r="A9" s="171" t="s">
        <v>12</v>
      </c>
      <c r="B9" s="172"/>
      <c r="C9" s="172"/>
      <c r="D9" s="172"/>
      <c r="E9" s="9">
        <v>1131.5620739999999</v>
      </c>
      <c r="F9" s="173">
        <v>1098.0620993800001</v>
      </c>
      <c r="G9" s="174"/>
      <c r="H9" s="174"/>
      <c r="I9" s="9">
        <v>1098.0620993800001</v>
      </c>
      <c r="J9" s="9">
        <v>661.86957289999998</v>
      </c>
      <c r="K9" s="175">
        <v>0.97039492981451803</v>
      </c>
      <c r="L9" s="176"/>
      <c r="M9" s="177"/>
      <c r="N9" s="1"/>
    </row>
    <row r="10" spans="1:14" x14ac:dyDescent="0.35">
      <c r="A10" s="171" t="s">
        <v>13</v>
      </c>
      <c r="B10" s="172"/>
      <c r="C10" s="172"/>
      <c r="D10" s="172"/>
      <c r="E10" s="9">
        <v>575.46427900000003</v>
      </c>
      <c r="F10" s="173">
        <v>454.88192151999999</v>
      </c>
      <c r="G10" s="174"/>
      <c r="H10" s="174"/>
      <c r="I10" s="9">
        <v>453.61346664000001</v>
      </c>
      <c r="J10" s="9">
        <v>415.27782102999998</v>
      </c>
      <c r="K10" s="175">
        <v>0.788256514250122</v>
      </c>
      <c r="L10" s="176"/>
      <c r="M10" s="177"/>
      <c r="N10" s="1"/>
    </row>
    <row r="11" spans="1:14" x14ac:dyDescent="0.35">
      <c r="A11" s="171" t="s">
        <v>14</v>
      </c>
      <c r="B11" s="172"/>
      <c r="C11" s="172"/>
      <c r="D11" s="172"/>
      <c r="E11" s="9">
        <v>103.960095</v>
      </c>
      <c r="F11" s="173">
        <v>102.75451520999999</v>
      </c>
      <c r="G11" s="174"/>
      <c r="H11" s="174"/>
      <c r="I11" s="9">
        <v>102.75451514</v>
      </c>
      <c r="J11" s="9">
        <v>89.238398160000003</v>
      </c>
      <c r="K11" s="175">
        <v>0.98840343633775996</v>
      </c>
      <c r="L11" s="176"/>
      <c r="M11" s="177"/>
      <c r="N11" s="1"/>
    </row>
    <row r="12" spans="1:14" x14ac:dyDescent="0.35">
      <c r="A12" s="171" t="s">
        <v>15</v>
      </c>
      <c r="B12" s="172"/>
      <c r="C12" s="172"/>
      <c r="D12" s="172"/>
      <c r="E12" s="9">
        <v>263.98142200000001</v>
      </c>
      <c r="F12" s="173">
        <v>230.41982526000001</v>
      </c>
      <c r="G12" s="174"/>
      <c r="H12" s="174"/>
      <c r="I12" s="9">
        <v>230.41982526000001</v>
      </c>
      <c r="J12" s="9">
        <v>204.57224893</v>
      </c>
      <c r="K12" s="175">
        <v>0.87286379289221305</v>
      </c>
      <c r="L12" s="176"/>
      <c r="M12" s="177"/>
      <c r="N12" s="1"/>
    </row>
    <row r="13" spans="1:14" x14ac:dyDescent="0.35">
      <c r="A13" s="171" t="s">
        <v>16</v>
      </c>
      <c r="B13" s="172"/>
      <c r="C13" s="172"/>
      <c r="D13" s="172"/>
      <c r="E13" s="9">
        <v>211.96222700000001</v>
      </c>
      <c r="F13" s="173">
        <v>145.03093433999999</v>
      </c>
      <c r="G13" s="174"/>
      <c r="H13" s="174"/>
      <c r="I13" s="9">
        <v>145.03093404000001</v>
      </c>
      <c r="J13" s="9">
        <v>118.61383646</v>
      </c>
      <c r="K13" s="175">
        <v>0.68423009180782002</v>
      </c>
      <c r="L13" s="176"/>
      <c r="M13" s="177"/>
      <c r="N13" s="1"/>
    </row>
    <row r="14" spans="1:14" x14ac:dyDescent="0.35">
      <c r="A14" s="171" t="s">
        <v>17</v>
      </c>
      <c r="B14" s="172"/>
      <c r="C14" s="172"/>
      <c r="D14" s="172"/>
      <c r="E14" s="9">
        <v>76.721999999999994</v>
      </c>
      <c r="F14" s="173">
        <v>71.688564909999997</v>
      </c>
      <c r="G14" s="174"/>
      <c r="H14" s="174"/>
      <c r="I14" s="9">
        <v>71.675477860000001</v>
      </c>
      <c r="J14" s="9">
        <v>64.911351330000002</v>
      </c>
      <c r="K14" s="175">
        <v>0.93422327181251796</v>
      </c>
      <c r="L14" s="176"/>
      <c r="M14" s="177"/>
      <c r="N14" s="1"/>
    </row>
    <row r="15" spans="1:14" x14ac:dyDescent="0.35">
      <c r="A15" s="171" t="s">
        <v>18</v>
      </c>
      <c r="B15" s="172"/>
      <c r="C15" s="172"/>
      <c r="D15" s="172"/>
      <c r="E15" s="9">
        <v>813.89569700000004</v>
      </c>
      <c r="F15" s="173">
        <v>786.34653885</v>
      </c>
      <c r="G15" s="174"/>
      <c r="H15" s="174"/>
      <c r="I15" s="9">
        <v>786.31613486000003</v>
      </c>
      <c r="J15" s="9">
        <v>621.74878527999999</v>
      </c>
      <c r="K15" s="175">
        <v>0.96611413201758201</v>
      </c>
      <c r="L15" s="176"/>
      <c r="M15" s="177"/>
      <c r="N15" s="1"/>
    </row>
    <row r="16" spans="1:14" x14ac:dyDescent="0.35">
      <c r="A16" s="171" t="s">
        <v>137</v>
      </c>
      <c r="B16" s="172"/>
      <c r="C16" s="172"/>
      <c r="D16" s="172"/>
      <c r="E16" s="9">
        <v>463.62799999999999</v>
      </c>
      <c r="F16" s="173">
        <v>387.0363016</v>
      </c>
      <c r="G16" s="174"/>
      <c r="H16" s="174"/>
      <c r="I16" s="9">
        <v>386.6844461</v>
      </c>
      <c r="J16" s="9">
        <v>337.36309089000002</v>
      </c>
      <c r="K16" s="175">
        <v>0.834040321335208</v>
      </c>
      <c r="L16" s="176"/>
      <c r="M16" s="177"/>
      <c r="N16" s="1"/>
    </row>
    <row r="17" spans="1:14" x14ac:dyDescent="0.35">
      <c r="A17" s="171" t="s">
        <v>19</v>
      </c>
      <c r="B17" s="172"/>
      <c r="C17" s="172"/>
      <c r="D17" s="172"/>
      <c r="E17" s="9">
        <v>189.11943600000001</v>
      </c>
      <c r="F17" s="173">
        <v>187.99301521000001</v>
      </c>
      <c r="G17" s="174"/>
      <c r="H17" s="174"/>
      <c r="I17" s="9">
        <v>187.99301521000001</v>
      </c>
      <c r="J17" s="9">
        <v>169.89646048</v>
      </c>
      <c r="K17" s="175">
        <v>0.99404386553902402</v>
      </c>
      <c r="L17" s="176"/>
      <c r="M17" s="177"/>
      <c r="N17" s="1"/>
    </row>
    <row r="18" spans="1:14" x14ac:dyDescent="0.35">
      <c r="A18" s="171" t="s">
        <v>20</v>
      </c>
      <c r="B18" s="172"/>
      <c r="C18" s="172"/>
      <c r="D18" s="172"/>
      <c r="E18" s="9">
        <v>84.092485999999994</v>
      </c>
      <c r="F18" s="173">
        <v>83.28421376</v>
      </c>
      <c r="G18" s="174"/>
      <c r="H18" s="174"/>
      <c r="I18" s="9">
        <v>83.137919760000003</v>
      </c>
      <c r="J18" s="9">
        <v>65.426442499999993</v>
      </c>
      <c r="K18" s="175">
        <v>0.98864861433636397</v>
      </c>
      <c r="L18" s="176"/>
      <c r="M18" s="177"/>
      <c r="N18" s="1"/>
    </row>
    <row r="19" spans="1:14" x14ac:dyDescent="0.35">
      <c r="A19" s="171" t="s">
        <v>21</v>
      </c>
      <c r="B19" s="172"/>
      <c r="C19" s="172"/>
      <c r="D19" s="172"/>
      <c r="E19" s="9">
        <v>68.706676000000002</v>
      </c>
      <c r="F19" s="173">
        <v>67.692525619999998</v>
      </c>
      <c r="G19" s="174"/>
      <c r="H19" s="174"/>
      <c r="I19" s="9">
        <v>67.692525619999998</v>
      </c>
      <c r="J19" s="9">
        <v>62.412302310000001</v>
      </c>
      <c r="K19" s="175">
        <v>0.98523942011108201</v>
      </c>
      <c r="L19" s="176"/>
      <c r="M19" s="177"/>
      <c r="N19" s="1"/>
    </row>
    <row r="20" spans="1:14" x14ac:dyDescent="0.35">
      <c r="A20" s="171" t="s">
        <v>22</v>
      </c>
      <c r="B20" s="172"/>
      <c r="C20" s="172"/>
      <c r="D20" s="172"/>
      <c r="E20" s="9">
        <v>464.95639999999997</v>
      </c>
      <c r="F20" s="173">
        <v>445.33661221</v>
      </c>
      <c r="G20" s="174"/>
      <c r="H20" s="174"/>
      <c r="I20" s="9">
        <v>445.31022207000001</v>
      </c>
      <c r="J20" s="9">
        <v>299.66439948999999</v>
      </c>
      <c r="K20" s="175">
        <v>0.95774619312692499</v>
      </c>
      <c r="L20" s="176"/>
      <c r="M20" s="177"/>
      <c r="N20" s="1"/>
    </row>
    <row r="21" spans="1:14" x14ac:dyDescent="0.35">
      <c r="A21" s="171" t="s">
        <v>23</v>
      </c>
      <c r="B21" s="172"/>
      <c r="C21" s="172"/>
      <c r="D21" s="172"/>
      <c r="E21" s="9">
        <v>1424.400007</v>
      </c>
      <c r="F21" s="173">
        <v>1208.084701</v>
      </c>
      <c r="G21" s="174"/>
      <c r="H21" s="174"/>
      <c r="I21" s="9">
        <v>1207.44348939</v>
      </c>
      <c r="J21" s="9">
        <v>931.58769978999999</v>
      </c>
      <c r="K21" s="175">
        <v>0.84768568060671201</v>
      </c>
      <c r="L21" s="176"/>
      <c r="M21" s="177"/>
      <c r="N21" s="1"/>
    </row>
    <row r="22" spans="1:14" x14ac:dyDescent="0.35">
      <c r="A22" s="171" t="s">
        <v>24</v>
      </c>
      <c r="B22" s="172"/>
      <c r="C22" s="172"/>
      <c r="D22" s="172"/>
      <c r="E22" s="9">
        <v>747.55226700000003</v>
      </c>
      <c r="F22" s="173">
        <v>745.05733153000006</v>
      </c>
      <c r="G22" s="174"/>
      <c r="H22" s="174"/>
      <c r="I22" s="9">
        <v>745.04860859999997</v>
      </c>
      <c r="J22" s="9">
        <v>708.54395999999997</v>
      </c>
      <c r="K22" s="175">
        <v>0.99665085839409295</v>
      </c>
      <c r="L22" s="176"/>
      <c r="M22" s="177"/>
      <c r="N22" s="1"/>
    </row>
    <row r="23" spans="1:14" x14ac:dyDescent="0.35">
      <c r="A23" s="171" t="s">
        <v>25</v>
      </c>
      <c r="B23" s="172"/>
      <c r="C23" s="172"/>
      <c r="D23" s="172"/>
      <c r="E23" s="9">
        <v>79.186000000000007</v>
      </c>
      <c r="F23" s="173">
        <v>67.855420800000005</v>
      </c>
      <c r="G23" s="174"/>
      <c r="H23" s="174"/>
      <c r="I23" s="9">
        <v>67.822140759999996</v>
      </c>
      <c r="J23" s="9">
        <v>63.086609019999997</v>
      </c>
      <c r="K23" s="175">
        <v>0.85649156113454405</v>
      </c>
      <c r="L23" s="176"/>
      <c r="M23" s="177"/>
      <c r="N23" s="1"/>
    </row>
    <row r="24" spans="1:14" x14ac:dyDescent="0.35">
      <c r="A24" s="171" t="s">
        <v>26</v>
      </c>
      <c r="B24" s="172"/>
      <c r="C24" s="172"/>
      <c r="D24" s="172"/>
      <c r="E24" s="9">
        <v>308.17099999999999</v>
      </c>
      <c r="F24" s="173">
        <v>277.07101759</v>
      </c>
      <c r="G24" s="174"/>
      <c r="H24" s="174"/>
      <c r="I24" s="9">
        <v>261.47248123000003</v>
      </c>
      <c r="J24" s="9">
        <v>233.20913967999999</v>
      </c>
      <c r="K24" s="175">
        <v>0.84846556369677795</v>
      </c>
      <c r="L24" s="176"/>
      <c r="M24" s="177"/>
      <c r="N24" s="1"/>
    </row>
    <row r="25" spans="1:14" x14ac:dyDescent="0.35">
      <c r="A25" s="171" t="s">
        <v>138</v>
      </c>
      <c r="B25" s="172"/>
      <c r="C25" s="172"/>
      <c r="D25" s="172"/>
      <c r="E25" s="9">
        <v>328.53166800000002</v>
      </c>
      <c r="F25" s="173">
        <v>293.33229231000001</v>
      </c>
      <c r="G25" s="174"/>
      <c r="H25" s="174"/>
      <c r="I25" s="9">
        <v>293.31479130000002</v>
      </c>
      <c r="J25" s="9">
        <v>291.67218773000002</v>
      </c>
      <c r="K25" s="175">
        <v>0.892805229662061</v>
      </c>
      <c r="L25" s="176"/>
      <c r="M25" s="177"/>
      <c r="N25" s="1"/>
    </row>
    <row r="26" spans="1:14" x14ac:dyDescent="0.35">
      <c r="A26" s="171" t="s">
        <v>27</v>
      </c>
      <c r="B26" s="172"/>
      <c r="C26" s="172"/>
      <c r="D26" s="172"/>
      <c r="E26" s="9">
        <v>142.287104</v>
      </c>
      <c r="F26" s="173">
        <v>125.81032254</v>
      </c>
      <c r="G26" s="174"/>
      <c r="H26" s="174"/>
      <c r="I26" s="9">
        <v>124.74897337</v>
      </c>
      <c r="J26" s="9">
        <v>101.68153062</v>
      </c>
      <c r="K26" s="175">
        <v>0.876741249649722</v>
      </c>
      <c r="L26" s="176"/>
      <c r="M26" s="177"/>
      <c r="N26" s="1"/>
    </row>
    <row r="27" spans="1:14" x14ac:dyDescent="0.35">
      <c r="A27" s="171" t="s">
        <v>30</v>
      </c>
      <c r="B27" s="172"/>
      <c r="C27" s="172"/>
      <c r="D27" s="172"/>
      <c r="E27" s="9">
        <v>6460.8377680000003</v>
      </c>
      <c r="F27" s="173">
        <v>6407.5002377600003</v>
      </c>
      <c r="G27" s="174"/>
      <c r="H27" s="174"/>
      <c r="I27" s="9">
        <v>6407.5002377600003</v>
      </c>
      <c r="J27" s="9">
        <v>6182.0214475599996</v>
      </c>
      <c r="K27" s="175">
        <v>0.99174448699142703</v>
      </c>
      <c r="L27" s="176"/>
      <c r="M27" s="177"/>
      <c r="N27" s="1"/>
    </row>
    <row r="28" spans="1:14" x14ac:dyDescent="0.35">
      <c r="A28" s="171" t="s">
        <v>31</v>
      </c>
      <c r="B28" s="172"/>
      <c r="C28" s="172"/>
      <c r="D28" s="172"/>
      <c r="E28" s="9">
        <v>877.31458499999997</v>
      </c>
      <c r="F28" s="173">
        <v>786.93152454999995</v>
      </c>
      <c r="G28" s="174"/>
      <c r="H28" s="174"/>
      <c r="I28" s="9">
        <v>783.30639523000002</v>
      </c>
      <c r="J28" s="9">
        <v>691.23915535000003</v>
      </c>
      <c r="K28" s="175">
        <v>0.89284551815583901</v>
      </c>
      <c r="L28" s="176"/>
      <c r="M28" s="177"/>
      <c r="N28" s="1"/>
    </row>
    <row r="29" spans="1:14" x14ac:dyDescent="0.35">
      <c r="A29" s="171" t="s">
        <v>150</v>
      </c>
      <c r="B29" s="172"/>
      <c r="C29" s="172"/>
      <c r="D29" s="172"/>
      <c r="E29" s="9">
        <v>612.67458099999999</v>
      </c>
      <c r="F29" s="173">
        <v>589.52964889999998</v>
      </c>
      <c r="G29" s="174"/>
      <c r="H29" s="174"/>
      <c r="I29" s="9">
        <v>589.52964889999998</v>
      </c>
      <c r="J29" s="9">
        <v>589.51918690000002</v>
      </c>
      <c r="K29" s="175">
        <v>0.96222312330597604</v>
      </c>
      <c r="L29" s="176"/>
      <c r="M29" s="177"/>
      <c r="N29" s="1"/>
    </row>
    <row r="30" spans="1:14" x14ac:dyDescent="0.35">
      <c r="A30" s="171" t="s">
        <v>33</v>
      </c>
      <c r="B30" s="172"/>
      <c r="C30" s="172"/>
      <c r="D30" s="172"/>
      <c r="E30" s="9">
        <v>139.440674</v>
      </c>
      <c r="F30" s="173">
        <v>127.67946437000001</v>
      </c>
      <c r="G30" s="174"/>
      <c r="H30" s="174"/>
      <c r="I30" s="9">
        <v>126.77522577000001</v>
      </c>
      <c r="J30" s="9">
        <v>106.97983093000001</v>
      </c>
      <c r="K30" s="175">
        <v>0.90916962843997695</v>
      </c>
      <c r="L30" s="176"/>
      <c r="M30" s="177"/>
      <c r="N30" s="1"/>
    </row>
    <row r="31" spans="1:14" x14ac:dyDescent="0.35">
      <c r="A31" s="171" t="s">
        <v>34</v>
      </c>
      <c r="B31" s="172"/>
      <c r="C31" s="172"/>
      <c r="D31" s="172"/>
      <c r="E31" s="9">
        <v>4505.1144999999997</v>
      </c>
      <c r="F31" s="173">
        <v>4046.7219964000001</v>
      </c>
      <c r="G31" s="174"/>
      <c r="H31" s="174"/>
      <c r="I31" s="9">
        <v>4036.1002625299998</v>
      </c>
      <c r="J31" s="9">
        <v>3705.3606047899998</v>
      </c>
      <c r="K31" s="175">
        <v>0.89589293735597597</v>
      </c>
      <c r="L31" s="176"/>
      <c r="M31" s="177"/>
      <c r="N31" s="1"/>
    </row>
    <row r="32" spans="1:14" x14ac:dyDescent="0.35">
      <c r="A32" s="171" t="s">
        <v>35</v>
      </c>
      <c r="B32" s="172"/>
      <c r="C32" s="172"/>
      <c r="D32" s="172"/>
      <c r="E32" s="9">
        <v>3017.1219590000001</v>
      </c>
      <c r="F32" s="173">
        <v>2857.7739758600001</v>
      </c>
      <c r="G32" s="174"/>
      <c r="H32" s="174"/>
      <c r="I32" s="9">
        <v>2841.71665347</v>
      </c>
      <c r="J32" s="9">
        <v>2534.5794410200001</v>
      </c>
      <c r="K32" s="175">
        <v>0.941863369159881</v>
      </c>
      <c r="L32" s="176"/>
      <c r="M32" s="177"/>
      <c r="N32" s="1"/>
    </row>
    <row r="33" spans="1:14" x14ac:dyDescent="0.35">
      <c r="A33" s="171" t="s">
        <v>36</v>
      </c>
      <c r="B33" s="172"/>
      <c r="C33" s="172"/>
      <c r="D33" s="172"/>
      <c r="E33" s="9">
        <v>12075.596100000001</v>
      </c>
      <c r="F33" s="173">
        <v>11740.088475459999</v>
      </c>
      <c r="G33" s="174"/>
      <c r="H33" s="174"/>
      <c r="I33" s="9">
        <v>11685.63220185</v>
      </c>
      <c r="J33" s="9">
        <v>10147.796147319999</v>
      </c>
      <c r="K33" s="175">
        <v>0.96770644737364198</v>
      </c>
      <c r="L33" s="176"/>
      <c r="M33" s="177"/>
      <c r="N33" s="1"/>
    </row>
    <row r="34" spans="1:14" x14ac:dyDescent="0.35">
      <c r="A34" s="171" t="s">
        <v>37</v>
      </c>
      <c r="B34" s="172"/>
      <c r="C34" s="172"/>
      <c r="D34" s="172"/>
      <c r="E34" s="9">
        <v>41779.932303000001</v>
      </c>
      <c r="F34" s="173">
        <v>41427.8450859</v>
      </c>
      <c r="G34" s="174"/>
      <c r="H34" s="174"/>
      <c r="I34" s="9">
        <v>41427.250364899999</v>
      </c>
      <c r="J34" s="9">
        <v>40577.530175469998</v>
      </c>
      <c r="K34" s="175">
        <v>0.991558580431814</v>
      </c>
      <c r="L34" s="176"/>
      <c r="M34" s="177"/>
      <c r="N34" s="1"/>
    </row>
    <row r="35" spans="1:14" x14ac:dyDescent="0.35">
      <c r="A35" s="171" t="s">
        <v>38</v>
      </c>
      <c r="B35" s="172"/>
      <c r="C35" s="172"/>
      <c r="D35" s="172"/>
      <c r="E35" s="9">
        <v>1766.1759649999999</v>
      </c>
      <c r="F35" s="173">
        <v>1733.5478636600001</v>
      </c>
      <c r="G35" s="174"/>
      <c r="H35" s="174"/>
      <c r="I35" s="9">
        <v>1733.28682749</v>
      </c>
      <c r="J35" s="9">
        <v>1672.81532558</v>
      </c>
      <c r="K35" s="175">
        <v>0.98137833479689496</v>
      </c>
      <c r="L35" s="176"/>
      <c r="M35" s="177"/>
      <c r="N35" s="1"/>
    </row>
    <row r="36" spans="1:14" x14ac:dyDescent="0.35">
      <c r="A36" s="171" t="s">
        <v>39</v>
      </c>
      <c r="B36" s="172"/>
      <c r="C36" s="172"/>
      <c r="D36" s="172"/>
      <c r="E36" s="9">
        <v>2084.7357430000002</v>
      </c>
      <c r="F36" s="173">
        <v>2068.5148332499998</v>
      </c>
      <c r="G36" s="174"/>
      <c r="H36" s="174"/>
      <c r="I36" s="9">
        <v>2068.5148332499998</v>
      </c>
      <c r="J36" s="9">
        <v>1957.4596737899999</v>
      </c>
      <c r="K36" s="175">
        <v>0.99221920101649996</v>
      </c>
      <c r="L36" s="176"/>
      <c r="M36" s="177"/>
      <c r="N36" s="1"/>
    </row>
    <row r="37" spans="1:14" x14ac:dyDescent="0.35">
      <c r="A37" s="171" t="s">
        <v>40</v>
      </c>
      <c r="B37" s="172"/>
      <c r="C37" s="172"/>
      <c r="D37" s="172"/>
      <c r="E37" s="9">
        <v>512.46543099999997</v>
      </c>
      <c r="F37" s="173">
        <v>511.46147867000002</v>
      </c>
      <c r="G37" s="174"/>
      <c r="H37" s="174"/>
      <c r="I37" s="9">
        <v>509.71888080999997</v>
      </c>
      <c r="J37" s="9">
        <v>481.32412858999999</v>
      </c>
      <c r="K37" s="175">
        <v>0.99464051617171401</v>
      </c>
      <c r="L37" s="176"/>
      <c r="M37" s="177"/>
      <c r="N37" s="1"/>
    </row>
    <row r="38" spans="1:14" x14ac:dyDescent="0.35">
      <c r="A38" s="171" t="s">
        <v>41</v>
      </c>
      <c r="B38" s="172"/>
      <c r="C38" s="172"/>
      <c r="D38" s="172"/>
      <c r="E38" s="9">
        <v>186.91300000000001</v>
      </c>
      <c r="F38" s="173">
        <v>185.47880126999999</v>
      </c>
      <c r="G38" s="174"/>
      <c r="H38" s="174"/>
      <c r="I38" s="9">
        <v>185.46419007</v>
      </c>
      <c r="J38" s="9">
        <v>160.02751710999999</v>
      </c>
      <c r="K38" s="175">
        <v>0.99224874711764199</v>
      </c>
      <c r="L38" s="176"/>
      <c r="M38" s="177"/>
      <c r="N38" s="1"/>
    </row>
    <row r="39" spans="1:14" x14ac:dyDescent="0.35">
      <c r="A39" s="171" t="s">
        <v>42</v>
      </c>
      <c r="B39" s="172"/>
      <c r="C39" s="172"/>
      <c r="D39" s="172"/>
      <c r="E39" s="9">
        <v>286.79870099999999</v>
      </c>
      <c r="F39" s="173">
        <v>269.63651240000002</v>
      </c>
      <c r="G39" s="174"/>
      <c r="H39" s="174"/>
      <c r="I39" s="9">
        <v>269.63651240000002</v>
      </c>
      <c r="J39" s="9">
        <v>240.86745819000001</v>
      </c>
      <c r="K39" s="175">
        <v>0.94015946187985</v>
      </c>
      <c r="L39" s="176"/>
      <c r="M39" s="177"/>
      <c r="N39" s="1"/>
    </row>
    <row r="40" spans="1:14" x14ac:dyDescent="0.35">
      <c r="A40" s="171" t="s">
        <v>139</v>
      </c>
      <c r="B40" s="172"/>
      <c r="C40" s="172"/>
      <c r="D40" s="172"/>
      <c r="E40" s="9">
        <v>1137.744072</v>
      </c>
      <c r="F40" s="173">
        <v>985.06629149000003</v>
      </c>
      <c r="G40" s="174"/>
      <c r="H40" s="174"/>
      <c r="I40" s="9">
        <v>935.81358520000003</v>
      </c>
      <c r="J40" s="9">
        <v>613.88429329999997</v>
      </c>
      <c r="K40" s="175">
        <v>0.82251677528406397</v>
      </c>
      <c r="L40" s="176"/>
      <c r="M40" s="177"/>
      <c r="N40" s="1"/>
    </row>
    <row r="41" spans="1:14" x14ac:dyDescent="0.35">
      <c r="A41" s="171" t="s">
        <v>44</v>
      </c>
      <c r="B41" s="172"/>
      <c r="C41" s="172"/>
      <c r="D41" s="172"/>
      <c r="E41" s="9">
        <v>131.85011399999999</v>
      </c>
      <c r="F41" s="173">
        <v>120.55692462</v>
      </c>
      <c r="G41" s="174"/>
      <c r="H41" s="174"/>
      <c r="I41" s="9">
        <v>120.5569236</v>
      </c>
      <c r="J41" s="9">
        <v>115.79538529</v>
      </c>
      <c r="K41" s="175">
        <v>0.91434826973300898</v>
      </c>
      <c r="L41" s="176"/>
      <c r="M41" s="177"/>
      <c r="N41" s="1"/>
    </row>
    <row r="42" spans="1:14" x14ac:dyDescent="0.35">
      <c r="A42" s="171" t="s">
        <v>45</v>
      </c>
      <c r="B42" s="172"/>
      <c r="C42" s="172"/>
      <c r="D42" s="172"/>
      <c r="E42" s="9">
        <v>7383.2736809999997</v>
      </c>
      <c r="F42" s="173">
        <v>7210.67543613</v>
      </c>
      <c r="G42" s="174"/>
      <c r="H42" s="174"/>
      <c r="I42" s="9">
        <v>7210.67543613</v>
      </c>
      <c r="J42" s="9">
        <v>6663.2450120399999</v>
      </c>
      <c r="K42" s="175">
        <v>0.97662307367609003</v>
      </c>
      <c r="L42" s="176"/>
      <c r="M42" s="177"/>
      <c r="N42" s="1"/>
    </row>
    <row r="43" spans="1:14" x14ac:dyDescent="0.35">
      <c r="A43" s="171" t="s">
        <v>46</v>
      </c>
      <c r="B43" s="172"/>
      <c r="C43" s="172"/>
      <c r="D43" s="172"/>
      <c r="E43" s="9">
        <v>459.14589999999998</v>
      </c>
      <c r="F43" s="173">
        <v>411.57822406000003</v>
      </c>
      <c r="G43" s="174"/>
      <c r="H43" s="174"/>
      <c r="I43" s="9">
        <v>401.35519789</v>
      </c>
      <c r="J43" s="9">
        <v>360.79117891999999</v>
      </c>
      <c r="K43" s="175">
        <v>0.87413433919370698</v>
      </c>
      <c r="L43" s="176"/>
      <c r="M43" s="177"/>
      <c r="N43" s="1"/>
    </row>
    <row r="44" spans="1:14" x14ac:dyDescent="0.35">
      <c r="A44" s="171" t="s">
        <v>47</v>
      </c>
      <c r="B44" s="172"/>
      <c r="C44" s="172"/>
      <c r="D44" s="172"/>
      <c r="E44" s="9">
        <v>652.40787999999998</v>
      </c>
      <c r="F44" s="173">
        <v>526.10858555000004</v>
      </c>
      <c r="G44" s="174"/>
      <c r="H44" s="174"/>
      <c r="I44" s="9">
        <v>522.45042418000003</v>
      </c>
      <c r="J44" s="9">
        <v>437.69518565999999</v>
      </c>
      <c r="K44" s="175">
        <v>0.80080336273681996</v>
      </c>
      <c r="L44" s="176"/>
      <c r="M44" s="177"/>
      <c r="N44" s="1"/>
    </row>
    <row r="45" spans="1:14" x14ac:dyDescent="0.35">
      <c r="A45" s="171" t="s">
        <v>48</v>
      </c>
      <c r="B45" s="172"/>
      <c r="C45" s="172"/>
      <c r="D45" s="172"/>
      <c r="E45" s="9">
        <v>18.744986000000001</v>
      </c>
      <c r="F45" s="173">
        <v>16.657245020000001</v>
      </c>
      <c r="G45" s="174"/>
      <c r="H45" s="174"/>
      <c r="I45" s="9">
        <v>15.578372180000001</v>
      </c>
      <c r="J45" s="9">
        <v>14.766033589999999</v>
      </c>
      <c r="K45" s="175">
        <v>0.83106875513270595</v>
      </c>
      <c r="L45" s="176"/>
      <c r="M45" s="177"/>
      <c r="N45" s="1"/>
    </row>
    <row r="46" spans="1:14" x14ac:dyDescent="0.35">
      <c r="A46" s="171" t="s">
        <v>140</v>
      </c>
      <c r="B46" s="172"/>
      <c r="C46" s="172"/>
      <c r="D46" s="172"/>
      <c r="E46" s="9">
        <v>30128.376816</v>
      </c>
      <c r="F46" s="173">
        <v>28492.756892369998</v>
      </c>
      <c r="G46" s="174"/>
      <c r="H46" s="174"/>
      <c r="I46" s="9">
        <v>28446.60330309</v>
      </c>
      <c r="J46" s="9">
        <v>26715.539014559999</v>
      </c>
      <c r="K46" s="175">
        <v>0.94417975043325697</v>
      </c>
      <c r="L46" s="176"/>
      <c r="M46" s="177"/>
      <c r="N46" s="1"/>
    </row>
    <row r="47" spans="1:14" x14ac:dyDescent="0.35">
      <c r="A47" s="171" t="s">
        <v>50</v>
      </c>
      <c r="B47" s="172"/>
      <c r="C47" s="172"/>
      <c r="D47" s="172"/>
      <c r="E47" s="9">
        <v>8978.9441420000003</v>
      </c>
      <c r="F47" s="173">
        <v>8861.49807143</v>
      </c>
      <c r="G47" s="174"/>
      <c r="H47" s="174"/>
      <c r="I47" s="9">
        <v>8818.3378206800007</v>
      </c>
      <c r="J47" s="9">
        <v>8460.75576396</v>
      </c>
      <c r="K47" s="175">
        <v>0.98211300585235295</v>
      </c>
      <c r="L47" s="176"/>
      <c r="M47" s="177"/>
      <c r="N47" s="1"/>
    </row>
    <row r="48" spans="1:14" x14ac:dyDescent="0.35">
      <c r="A48" s="171" t="s">
        <v>141</v>
      </c>
      <c r="B48" s="172"/>
      <c r="C48" s="172"/>
      <c r="D48" s="172"/>
      <c r="E48" s="9">
        <v>38843.783057000001</v>
      </c>
      <c r="F48" s="173">
        <v>38775.980555549999</v>
      </c>
      <c r="G48" s="174"/>
      <c r="H48" s="174"/>
      <c r="I48" s="9">
        <v>38712.057537699999</v>
      </c>
      <c r="J48" s="9">
        <v>32741.87008217</v>
      </c>
      <c r="K48" s="175">
        <v>0.99660883907453701</v>
      </c>
      <c r="L48" s="176"/>
      <c r="M48" s="177"/>
      <c r="N48" s="1"/>
    </row>
    <row r="49" spans="1:14" x14ac:dyDescent="0.35">
      <c r="A49" s="171" t="s">
        <v>55</v>
      </c>
      <c r="B49" s="172"/>
      <c r="C49" s="172"/>
      <c r="D49" s="172"/>
      <c r="E49" s="9">
        <v>4153.274144</v>
      </c>
      <c r="F49" s="173">
        <v>3944.8174112800002</v>
      </c>
      <c r="G49" s="174"/>
      <c r="H49" s="174"/>
      <c r="I49" s="9">
        <v>3880.96790956</v>
      </c>
      <c r="J49" s="9">
        <v>3798.89370173</v>
      </c>
      <c r="K49" s="175">
        <v>0.93443576681944096</v>
      </c>
      <c r="L49" s="176"/>
      <c r="M49" s="177"/>
      <c r="N49" s="1"/>
    </row>
    <row r="50" spans="1:14" x14ac:dyDescent="0.35">
      <c r="A50" s="171" t="s">
        <v>142</v>
      </c>
      <c r="B50" s="172"/>
      <c r="C50" s="172"/>
      <c r="D50" s="172"/>
      <c r="E50" s="9">
        <v>1456.9780000000001</v>
      </c>
      <c r="F50" s="173">
        <v>1106.2660577199999</v>
      </c>
      <c r="G50" s="174"/>
      <c r="H50" s="174"/>
      <c r="I50" s="9">
        <v>1106.2660577199999</v>
      </c>
      <c r="J50" s="9">
        <v>934.69074481999996</v>
      </c>
      <c r="K50" s="175">
        <v>0.75928810024585103</v>
      </c>
      <c r="L50" s="176"/>
      <c r="M50" s="177"/>
      <c r="N50" s="1"/>
    </row>
    <row r="51" spans="1:14" x14ac:dyDescent="0.35">
      <c r="A51" s="171" t="s">
        <v>57</v>
      </c>
      <c r="B51" s="172"/>
      <c r="C51" s="172"/>
      <c r="D51" s="172"/>
      <c r="E51" s="9">
        <v>354.24413299999998</v>
      </c>
      <c r="F51" s="173">
        <v>348.44937657000003</v>
      </c>
      <c r="G51" s="174"/>
      <c r="H51" s="174"/>
      <c r="I51" s="9">
        <v>348.44937657000003</v>
      </c>
      <c r="J51" s="9">
        <v>314.66527966000001</v>
      </c>
      <c r="K51" s="175">
        <v>0.98364191276528401</v>
      </c>
      <c r="L51" s="176"/>
      <c r="M51" s="177"/>
      <c r="N51" s="1"/>
    </row>
    <row r="52" spans="1:14" x14ac:dyDescent="0.35">
      <c r="A52" s="171" t="s">
        <v>58</v>
      </c>
      <c r="B52" s="172"/>
      <c r="C52" s="172"/>
      <c r="D52" s="172"/>
      <c r="E52" s="9">
        <v>1293.3302000000001</v>
      </c>
      <c r="F52" s="173">
        <v>1169.3195740000001</v>
      </c>
      <c r="G52" s="174"/>
      <c r="H52" s="174"/>
      <c r="I52" s="9">
        <v>1169.3195740000001</v>
      </c>
      <c r="J52" s="9">
        <v>1116.2873527100001</v>
      </c>
      <c r="K52" s="175">
        <v>0.90411526306275103</v>
      </c>
      <c r="L52" s="176"/>
      <c r="M52" s="177"/>
      <c r="N52" s="1"/>
    </row>
    <row r="53" spans="1:14" x14ac:dyDescent="0.35">
      <c r="A53" s="171" t="s">
        <v>59</v>
      </c>
      <c r="B53" s="172"/>
      <c r="C53" s="172"/>
      <c r="D53" s="172"/>
      <c r="E53" s="9">
        <v>1584.014332</v>
      </c>
      <c r="F53" s="173">
        <v>1539.7581435500001</v>
      </c>
      <c r="G53" s="174"/>
      <c r="H53" s="174"/>
      <c r="I53" s="9">
        <v>1538.17655302</v>
      </c>
      <c r="J53" s="9">
        <v>1278.2470992900001</v>
      </c>
      <c r="K53" s="175">
        <v>0.97106227004769297</v>
      </c>
      <c r="L53" s="176"/>
      <c r="M53" s="177"/>
      <c r="N53" s="1"/>
    </row>
    <row r="54" spans="1:14" x14ac:dyDescent="0.35">
      <c r="A54" s="171" t="s">
        <v>151</v>
      </c>
      <c r="B54" s="172"/>
      <c r="C54" s="172"/>
      <c r="D54" s="172"/>
      <c r="E54" s="9">
        <v>984.77659200000005</v>
      </c>
      <c r="F54" s="173">
        <v>974.11091739999995</v>
      </c>
      <c r="G54" s="174"/>
      <c r="H54" s="174"/>
      <c r="I54" s="9">
        <v>974.11091738000005</v>
      </c>
      <c r="J54" s="9">
        <v>807.15828624999995</v>
      </c>
      <c r="K54" s="175">
        <v>0.98916944745981505</v>
      </c>
      <c r="L54" s="176"/>
      <c r="M54" s="177"/>
      <c r="N54" s="1"/>
    </row>
    <row r="55" spans="1:14" x14ac:dyDescent="0.35">
      <c r="A55" s="171" t="s">
        <v>61</v>
      </c>
      <c r="B55" s="172"/>
      <c r="C55" s="172"/>
      <c r="D55" s="172"/>
      <c r="E55" s="9">
        <v>111.861991</v>
      </c>
      <c r="F55" s="173">
        <v>104.99503039</v>
      </c>
      <c r="G55" s="174"/>
      <c r="H55" s="174"/>
      <c r="I55" s="9">
        <v>99.956926460000005</v>
      </c>
      <c r="J55" s="9">
        <v>95.773822179999996</v>
      </c>
      <c r="K55" s="175">
        <v>0.89357363986128302</v>
      </c>
      <c r="L55" s="176"/>
      <c r="M55" s="177"/>
      <c r="N55" s="1"/>
    </row>
    <row r="56" spans="1:14" x14ac:dyDescent="0.35">
      <c r="A56" s="171" t="s">
        <v>62</v>
      </c>
      <c r="B56" s="172"/>
      <c r="C56" s="172"/>
      <c r="D56" s="172"/>
      <c r="E56" s="9">
        <v>78.451487999999998</v>
      </c>
      <c r="F56" s="173">
        <v>78.275876710000105</v>
      </c>
      <c r="G56" s="174"/>
      <c r="H56" s="174"/>
      <c r="I56" s="9">
        <v>78.249567470000002</v>
      </c>
      <c r="J56" s="9">
        <v>73.692241060000001</v>
      </c>
      <c r="K56" s="175">
        <v>0.99742617335696704</v>
      </c>
      <c r="L56" s="176"/>
      <c r="M56" s="177"/>
      <c r="N56" s="1"/>
    </row>
    <row r="57" spans="1:14" x14ac:dyDescent="0.35">
      <c r="A57" s="171" t="s">
        <v>63</v>
      </c>
      <c r="B57" s="172"/>
      <c r="C57" s="172"/>
      <c r="D57" s="172"/>
      <c r="E57" s="9">
        <v>727.72749199999998</v>
      </c>
      <c r="F57" s="173">
        <v>690.48453078</v>
      </c>
      <c r="G57" s="174"/>
      <c r="H57" s="174"/>
      <c r="I57" s="9">
        <v>690.48433401</v>
      </c>
      <c r="J57" s="9">
        <v>632.11063247000004</v>
      </c>
      <c r="K57" s="175">
        <v>0.94882265903182395</v>
      </c>
      <c r="L57" s="176"/>
      <c r="M57" s="177"/>
      <c r="N57" s="1"/>
    </row>
    <row r="58" spans="1:14" x14ac:dyDescent="0.35">
      <c r="A58" s="171" t="s">
        <v>64</v>
      </c>
      <c r="B58" s="172"/>
      <c r="C58" s="172"/>
      <c r="D58" s="172"/>
      <c r="E58" s="9">
        <v>640.35500000000002</v>
      </c>
      <c r="F58" s="173">
        <v>175.77319066000001</v>
      </c>
      <c r="G58" s="174"/>
      <c r="H58" s="174"/>
      <c r="I58" s="9">
        <v>175.77319066000001</v>
      </c>
      <c r="J58" s="9">
        <v>121.47097992</v>
      </c>
      <c r="K58" s="175">
        <v>0.274493352374855</v>
      </c>
      <c r="L58" s="176"/>
      <c r="M58" s="177"/>
      <c r="N58" s="1"/>
    </row>
    <row r="59" spans="1:14" x14ac:dyDescent="0.35">
      <c r="A59" s="171" t="s">
        <v>65</v>
      </c>
      <c r="B59" s="172"/>
      <c r="C59" s="172"/>
      <c r="D59" s="172"/>
      <c r="E59" s="9">
        <v>836.81572900000003</v>
      </c>
      <c r="F59" s="173">
        <v>581.75634156000001</v>
      </c>
      <c r="G59" s="174"/>
      <c r="H59" s="174"/>
      <c r="I59" s="9">
        <v>580.92844305000006</v>
      </c>
      <c r="J59" s="9">
        <v>539.69414638000001</v>
      </c>
      <c r="K59" s="175">
        <v>0.69421310202213005</v>
      </c>
      <c r="L59" s="176"/>
      <c r="M59" s="177"/>
      <c r="N59" s="1"/>
    </row>
    <row r="60" spans="1:14" x14ac:dyDescent="0.35">
      <c r="A60" s="171" t="s">
        <v>156</v>
      </c>
      <c r="B60" s="172"/>
      <c r="C60" s="172"/>
      <c r="D60" s="172"/>
      <c r="E60" s="9">
        <v>15.310273</v>
      </c>
      <c r="F60" s="173">
        <v>15.310263150000001</v>
      </c>
      <c r="G60" s="174"/>
      <c r="H60" s="174"/>
      <c r="I60" s="9">
        <v>15.310263150000001</v>
      </c>
      <c r="J60" s="9">
        <v>15.310263150000001</v>
      </c>
      <c r="K60" s="175">
        <v>0.99999935664112505</v>
      </c>
      <c r="L60" s="176"/>
      <c r="M60" s="177"/>
      <c r="N60" s="1"/>
    </row>
    <row r="61" spans="1:14" x14ac:dyDescent="0.35">
      <c r="A61" s="171" t="s">
        <v>66</v>
      </c>
      <c r="B61" s="172"/>
      <c r="C61" s="172"/>
      <c r="D61" s="172"/>
      <c r="E61" s="9">
        <v>317.800633</v>
      </c>
      <c r="F61" s="173">
        <v>218.17676266000001</v>
      </c>
      <c r="G61" s="174"/>
      <c r="H61" s="174"/>
      <c r="I61" s="9">
        <v>218.15341541000001</v>
      </c>
      <c r="J61" s="9">
        <v>211.93938596999999</v>
      </c>
      <c r="K61" s="175">
        <v>0.68644739109125696</v>
      </c>
      <c r="L61" s="176"/>
      <c r="M61" s="177"/>
      <c r="N61" s="1"/>
    </row>
    <row r="62" spans="1:14" x14ac:dyDescent="0.35">
      <c r="A62" s="171" t="s">
        <v>67</v>
      </c>
      <c r="B62" s="172"/>
      <c r="C62" s="172"/>
      <c r="D62" s="172"/>
      <c r="E62" s="9">
        <v>21.654167000000001</v>
      </c>
      <c r="F62" s="173">
        <v>15.3857646</v>
      </c>
      <c r="G62" s="174"/>
      <c r="H62" s="174"/>
      <c r="I62" s="9">
        <v>14.83164741</v>
      </c>
      <c r="J62" s="9">
        <v>14.273388929999999</v>
      </c>
      <c r="K62" s="175">
        <v>0.68493271572164405</v>
      </c>
      <c r="L62" s="176"/>
      <c r="M62" s="177"/>
      <c r="N62" s="1"/>
    </row>
    <row r="63" spans="1:14" x14ac:dyDescent="0.35">
      <c r="A63" s="171" t="s">
        <v>69</v>
      </c>
      <c r="B63" s="172"/>
      <c r="C63" s="172"/>
      <c r="D63" s="172"/>
      <c r="E63" s="9">
        <v>3894.0236089999999</v>
      </c>
      <c r="F63" s="173">
        <v>3644.21702585</v>
      </c>
      <c r="G63" s="174"/>
      <c r="H63" s="174"/>
      <c r="I63" s="9">
        <v>3636.1171832700002</v>
      </c>
      <c r="J63" s="9">
        <v>3407.54636742</v>
      </c>
      <c r="K63" s="175">
        <v>0.93376865380735796</v>
      </c>
      <c r="L63" s="176"/>
      <c r="M63" s="177"/>
      <c r="N63" s="1"/>
    </row>
    <row r="64" spans="1:14" x14ac:dyDescent="0.35">
      <c r="A64" s="171" t="s">
        <v>143</v>
      </c>
      <c r="B64" s="172"/>
      <c r="C64" s="172"/>
      <c r="D64" s="172"/>
      <c r="E64" s="9">
        <v>65686.612034000005</v>
      </c>
      <c r="F64" s="173">
        <v>62893.233922250001</v>
      </c>
      <c r="G64" s="174"/>
      <c r="H64" s="174"/>
      <c r="I64" s="9">
        <v>62855.929901709998</v>
      </c>
      <c r="J64" s="9">
        <v>55206.146174480004</v>
      </c>
      <c r="K64" s="175">
        <v>0.95690625464402401</v>
      </c>
      <c r="L64" s="176"/>
      <c r="M64" s="177"/>
      <c r="N64" s="1"/>
    </row>
    <row r="65" spans="1:14" x14ac:dyDescent="0.35">
      <c r="A65" s="171" t="s">
        <v>70</v>
      </c>
      <c r="B65" s="172"/>
      <c r="C65" s="172"/>
      <c r="D65" s="172"/>
      <c r="E65" s="9">
        <v>48498.398825999997</v>
      </c>
      <c r="F65" s="173">
        <v>44699.282418160001</v>
      </c>
      <c r="G65" s="174"/>
      <c r="H65" s="174"/>
      <c r="I65" s="9">
        <v>44695.736631569998</v>
      </c>
      <c r="J65" s="9">
        <v>44695.736631569998</v>
      </c>
      <c r="K65" s="175">
        <v>0.92159200537582697</v>
      </c>
      <c r="L65" s="176"/>
      <c r="M65" s="177"/>
      <c r="N65" s="1"/>
    </row>
    <row r="66" spans="1:14" x14ac:dyDescent="0.35">
      <c r="A66" s="171" t="s">
        <v>71</v>
      </c>
      <c r="B66" s="172"/>
      <c r="C66" s="172"/>
      <c r="D66" s="172"/>
      <c r="E66" s="9">
        <v>93410.977490999998</v>
      </c>
      <c r="F66" s="173">
        <v>88193.166020079996</v>
      </c>
      <c r="G66" s="174"/>
      <c r="H66" s="174"/>
      <c r="I66" s="9">
        <v>88193.166020079996</v>
      </c>
      <c r="J66" s="9">
        <v>74987.939322699996</v>
      </c>
      <c r="K66" s="175">
        <v>0.94414134600590505</v>
      </c>
      <c r="L66" s="176"/>
      <c r="M66" s="177"/>
      <c r="N66" s="1"/>
    </row>
    <row r="67" spans="1:14" x14ac:dyDescent="0.35">
      <c r="A67" s="171" t="s">
        <v>144</v>
      </c>
      <c r="B67" s="172"/>
      <c r="C67" s="172"/>
      <c r="D67" s="172"/>
      <c r="E67" s="9">
        <v>10454.967877999999</v>
      </c>
      <c r="F67" s="173">
        <v>8710.9553677100103</v>
      </c>
      <c r="G67" s="174"/>
      <c r="H67" s="174"/>
      <c r="I67" s="9">
        <v>8649.8836968199994</v>
      </c>
      <c r="J67" s="9">
        <v>6637.0207748900002</v>
      </c>
      <c r="K67" s="175">
        <v>0.82734675015325798</v>
      </c>
      <c r="L67" s="176"/>
      <c r="M67" s="177"/>
      <c r="N67" s="1"/>
    </row>
    <row r="68" spans="1:14" x14ac:dyDescent="0.35">
      <c r="A68" s="171" t="s">
        <v>73</v>
      </c>
      <c r="B68" s="172"/>
      <c r="C68" s="172"/>
      <c r="D68" s="172"/>
      <c r="E68" s="9">
        <v>1658.1484640000001</v>
      </c>
      <c r="F68" s="173">
        <v>1651.6014078600001</v>
      </c>
      <c r="G68" s="174"/>
      <c r="H68" s="174"/>
      <c r="I68" s="9">
        <v>1649.23933683</v>
      </c>
      <c r="J68" s="9">
        <v>1562.08862985</v>
      </c>
      <c r="K68" s="175">
        <v>0.99462706303842796</v>
      </c>
      <c r="L68" s="176"/>
      <c r="M68" s="177"/>
      <c r="N68" s="1"/>
    </row>
    <row r="69" spans="1:14" x14ac:dyDescent="0.35">
      <c r="A69" s="171" t="s">
        <v>74</v>
      </c>
      <c r="B69" s="172"/>
      <c r="C69" s="172"/>
      <c r="D69" s="172"/>
      <c r="E69" s="9">
        <v>892.75823700000001</v>
      </c>
      <c r="F69" s="173">
        <v>884.54811486999995</v>
      </c>
      <c r="G69" s="174"/>
      <c r="H69" s="174"/>
      <c r="I69" s="9">
        <v>884.41675123000005</v>
      </c>
      <c r="J69" s="9">
        <v>839.86966309000002</v>
      </c>
      <c r="K69" s="175">
        <v>0.99065650091559998</v>
      </c>
      <c r="L69" s="176"/>
      <c r="M69" s="177"/>
      <c r="N69" s="1"/>
    </row>
    <row r="70" spans="1:14" x14ac:dyDescent="0.35">
      <c r="A70" s="171" t="s">
        <v>145</v>
      </c>
      <c r="B70" s="172"/>
      <c r="C70" s="172"/>
      <c r="D70" s="172"/>
      <c r="E70" s="9">
        <v>991.66549899999995</v>
      </c>
      <c r="F70" s="173">
        <v>848.92628192999996</v>
      </c>
      <c r="G70" s="174"/>
      <c r="H70" s="174"/>
      <c r="I70" s="9">
        <v>826.57218396999997</v>
      </c>
      <c r="J70" s="9">
        <v>641.38008190999994</v>
      </c>
      <c r="K70" s="175">
        <v>0.83351915016053202</v>
      </c>
      <c r="L70" s="176"/>
      <c r="M70" s="177"/>
      <c r="N70" s="1"/>
    </row>
    <row r="71" spans="1:14" x14ac:dyDescent="0.35">
      <c r="A71" s="171" t="s">
        <v>146</v>
      </c>
      <c r="B71" s="172"/>
      <c r="C71" s="172"/>
      <c r="D71" s="172"/>
      <c r="E71" s="9">
        <v>3588.3971900000001</v>
      </c>
      <c r="F71" s="173">
        <v>3164.67484122</v>
      </c>
      <c r="G71" s="174"/>
      <c r="H71" s="174"/>
      <c r="I71" s="9">
        <v>3148.0442431800002</v>
      </c>
      <c r="J71" s="9">
        <v>2714.79745529</v>
      </c>
      <c r="K71" s="175">
        <v>0.877284223706574</v>
      </c>
      <c r="L71" s="176"/>
      <c r="M71" s="177"/>
      <c r="N71" s="1"/>
    </row>
    <row r="72" spans="1:14" x14ac:dyDescent="0.35">
      <c r="A72" s="171" t="s">
        <v>78</v>
      </c>
      <c r="B72" s="172"/>
      <c r="C72" s="172"/>
      <c r="D72" s="172"/>
      <c r="E72" s="9">
        <v>999.39408000000003</v>
      </c>
      <c r="F72" s="173">
        <v>953.18569278999996</v>
      </c>
      <c r="G72" s="174"/>
      <c r="H72" s="174"/>
      <c r="I72" s="9">
        <v>937.56652775999999</v>
      </c>
      <c r="J72" s="9">
        <v>784.63512789000004</v>
      </c>
      <c r="K72" s="175">
        <v>0.93813496249647599</v>
      </c>
      <c r="L72" s="176"/>
      <c r="M72" s="177"/>
      <c r="N72" s="1"/>
    </row>
    <row r="73" spans="1:14" x14ac:dyDescent="0.35">
      <c r="A73" s="171" t="s">
        <v>79</v>
      </c>
      <c r="B73" s="172"/>
      <c r="C73" s="172"/>
      <c r="D73" s="172"/>
      <c r="E73" s="9">
        <v>693.85869700000001</v>
      </c>
      <c r="F73" s="173">
        <v>630.59785245</v>
      </c>
      <c r="G73" s="174"/>
      <c r="H73" s="174"/>
      <c r="I73" s="9">
        <v>604.98834595000005</v>
      </c>
      <c r="J73" s="9">
        <v>408.00340853</v>
      </c>
      <c r="K73" s="175">
        <v>0.87191866091144499</v>
      </c>
      <c r="L73" s="176"/>
      <c r="M73" s="177"/>
      <c r="N73" s="1"/>
    </row>
    <row r="74" spans="1:14" x14ac:dyDescent="0.35">
      <c r="A74" s="171" t="s">
        <v>80</v>
      </c>
      <c r="B74" s="172"/>
      <c r="C74" s="172"/>
      <c r="D74" s="172"/>
      <c r="E74" s="9">
        <v>140.432537</v>
      </c>
      <c r="F74" s="173">
        <v>119.15010587</v>
      </c>
      <c r="G74" s="174"/>
      <c r="H74" s="174"/>
      <c r="I74" s="9">
        <v>111.87779272</v>
      </c>
      <c r="J74" s="9">
        <v>106.07955577</v>
      </c>
      <c r="K74" s="175">
        <v>0.79666575218248803</v>
      </c>
      <c r="L74" s="176"/>
      <c r="M74" s="177"/>
      <c r="N74" s="1"/>
    </row>
    <row r="75" spans="1:14" x14ac:dyDescent="0.35">
      <c r="A75" s="171" t="s">
        <v>81</v>
      </c>
      <c r="B75" s="172"/>
      <c r="C75" s="172"/>
      <c r="D75" s="172"/>
      <c r="E75" s="9">
        <v>10799.271846</v>
      </c>
      <c r="F75" s="173">
        <v>10555.08984088</v>
      </c>
      <c r="G75" s="174"/>
      <c r="H75" s="174"/>
      <c r="I75" s="9">
        <v>10486.41609164</v>
      </c>
      <c r="J75" s="9">
        <v>8963.1272560100006</v>
      </c>
      <c r="K75" s="175">
        <v>0.97102992138531197</v>
      </c>
      <c r="L75" s="176"/>
      <c r="M75" s="177"/>
      <c r="N75" s="1"/>
    </row>
    <row r="76" spans="1:14" x14ac:dyDescent="0.35">
      <c r="A76" s="171" t="s">
        <v>82</v>
      </c>
      <c r="B76" s="172"/>
      <c r="C76" s="172"/>
      <c r="D76" s="172"/>
      <c r="E76" s="9">
        <v>9789.1397429999997</v>
      </c>
      <c r="F76" s="173">
        <v>9367.0200967000001</v>
      </c>
      <c r="G76" s="174"/>
      <c r="H76" s="174"/>
      <c r="I76" s="9">
        <v>9328.7517184600001</v>
      </c>
      <c r="J76" s="9">
        <v>8934.9902076500002</v>
      </c>
      <c r="K76" s="175">
        <v>0.95296951145587505</v>
      </c>
      <c r="L76" s="176"/>
      <c r="M76" s="177"/>
      <c r="N76" s="1"/>
    </row>
    <row r="77" spans="1:14" x14ac:dyDescent="0.35">
      <c r="A77" s="171" t="s">
        <v>152</v>
      </c>
      <c r="B77" s="172"/>
      <c r="C77" s="172"/>
      <c r="D77" s="172"/>
      <c r="E77" s="9">
        <v>186.87281200000001</v>
      </c>
      <c r="F77" s="173">
        <v>182.96544932</v>
      </c>
      <c r="G77" s="174"/>
      <c r="H77" s="174"/>
      <c r="I77" s="9">
        <v>182.85914066999999</v>
      </c>
      <c r="J77" s="9">
        <v>4.4568128500000004</v>
      </c>
      <c r="K77" s="175">
        <v>0.97852190863377198</v>
      </c>
      <c r="L77" s="176"/>
      <c r="M77" s="177"/>
      <c r="N77" s="1"/>
    </row>
    <row r="78" spans="1:14" x14ac:dyDescent="0.35">
      <c r="A78" s="171" t="s">
        <v>84</v>
      </c>
      <c r="B78" s="172"/>
      <c r="C78" s="172"/>
      <c r="D78" s="172"/>
      <c r="E78" s="9">
        <v>5417.8033269999996</v>
      </c>
      <c r="F78" s="173">
        <v>5274.0283614999998</v>
      </c>
      <c r="G78" s="174"/>
      <c r="H78" s="174"/>
      <c r="I78" s="9">
        <v>5274.0060421300004</v>
      </c>
      <c r="J78" s="9">
        <v>4863.3165656299998</v>
      </c>
      <c r="K78" s="175">
        <v>0.97345837857321704</v>
      </c>
      <c r="L78" s="176"/>
      <c r="M78" s="177"/>
      <c r="N78" s="1"/>
    </row>
    <row r="79" spans="1:14" x14ac:dyDescent="0.35">
      <c r="A79" s="171" t="s">
        <v>85</v>
      </c>
      <c r="B79" s="172"/>
      <c r="C79" s="172"/>
      <c r="D79" s="172"/>
      <c r="E79" s="9">
        <v>5389.1604109999998</v>
      </c>
      <c r="F79" s="173">
        <v>5286.2100615999998</v>
      </c>
      <c r="G79" s="174"/>
      <c r="H79" s="174"/>
      <c r="I79" s="9">
        <v>5229.6139125199998</v>
      </c>
      <c r="J79" s="9">
        <v>4935.5550526400002</v>
      </c>
      <c r="K79" s="175">
        <v>0.97039492493963497</v>
      </c>
      <c r="L79" s="176"/>
      <c r="M79" s="177"/>
      <c r="N79" s="1"/>
    </row>
    <row r="80" spans="1:14" x14ac:dyDescent="0.35">
      <c r="A80" s="171" t="s">
        <v>86</v>
      </c>
      <c r="B80" s="172"/>
      <c r="C80" s="172"/>
      <c r="D80" s="172"/>
      <c r="E80" s="9">
        <v>5270.7170560000004</v>
      </c>
      <c r="F80" s="173">
        <v>5054.3479769899996</v>
      </c>
      <c r="G80" s="174"/>
      <c r="H80" s="174"/>
      <c r="I80" s="9">
        <v>5016.9511546699996</v>
      </c>
      <c r="J80" s="9">
        <v>4460.0823223699999</v>
      </c>
      <c r="K80" s="175">
        <v>0.95185362852268396</v>
      </c>
      <c r="L80" s="176"/>
      <c r="M80" s="177"/>
      <c r="N80" s="1"/>
    </row>
    <row r="81" spans="1:14" x14ac:dyDescent="0.35">
      <c r="A81" s="171" t="s">
        <v>87</v>
      </c>
      <c r="B81" s="172"/>
      <c r="C81" s="172"/>
      <c r="D81" s="172"/>
      <c r="E81" s="9">
        <v>821.19236799999999</v>
      </c>
      <c r="F81" s="173">
        <v>805.42308973000002</v>
      </c>
      <c r="G81" s="174"/>
      <c r="H81" s="174"/>
      <c r="I81" s="9">
        <v>801.75662382999997</v>
      </c>
      <c r="J81" s="9">
        <v>710.70094162999999</v>
      </c>
      <c r="K81" s="175">
        <v>0.97633228835609498</v>
      </c>
      <c r="L81" s="176"/>
      <c r="M81" s="177"/>
      <c r="N81" s="1"/>
    </row>
    <row r="82" spans="1:14" x14ac:dyDescent="0.35">
      <c r="A82" s="171" t="s">
        <v>88</v>
      </c>
      <c r="B82" s="172"/>
      <c r="C82" s="172"/>
      <c r="D82" s="172"/>
      <c r="E82" s="9">
        <v>75.515168000000003</v>
      </c>
      <c r="F82" s="173">
        <v>62.043516510000003</v>
      </c>
      <c r="G82" s="174"/>
      <c r="H82" s="174"/>
      <c r="I82" s="9">
        <v>62.043516510000003</v>
      </c>
      <c r="J82" s="9">
        <v>47.57523604</v>
      </c>
      <c r="K82" s="175">
        <v>0.82160336993489802</v>
      </c>
      <c r="L82" s="176"/>
      <c r="M82" s="177"/>
      <c r="N82" s="1"/>
    </row>
    <row r="83" spans="1:14" x14ac:dyDescent="0.35">
      <c r="A83" s="171" t="s">
        <v>89</v>
      </c>
      <c r="B83" s="172"/>
      <c r="C83" s="172"/>
      <c r="D83" s="172"/>
      <c r="E83" s="9">
        <v>970.07361500000002</v>
      </c>
      <c r="F83" s="173">
        <v>936.67435089000003</v>
      </c>
      <c r="G83" s="174"/>
      <c r="H83" s="174"/>
      <c r="I83" s="9">
        <v>936.67435089000003</v>
      </c>
      <c r="J83" s="9">
        <v>756.55817617000002</v>
      </c>
      <c r="K83" s="175">
        <v>0.96557038188282196</v>
      </c>
      <c r="L83" s="176"/>
      <c r="M83" s="177"/>
      <c r="N83" s="1"/>
    </row>
    <row r="84" spans="1:14" x14ac:dyDescent="0.35">
      <c r="A84" s="171" t="s">
        <v>90</v>
      </c>
      <c r="B84" s="172"/>
      <c r="C84" s="172"/>
      <c r="D84" s="172"/>
      <c r="E84" s="9">
        <v>179.305351</v>
      </c>
      <c r="F84" s="173">
        <v>139.01666036</v>
      </c>
      <c r="G84" s="174"/>
      <c r="H84" s="174"/>
      <c r="I84" s="9">
        <v>139.01666036</v>
      </c>
      <c r="J84" s="9">
        <v>120.75112648</v>
      </c>
      <c r="K84" s="175">
        <v>0.77530681368232002</v>
      </c>
      <c r="L84" s="176"/>
      <c r="M84" s="177"/>
      <c r="N84" s="1"/>
    </row>
    <row r="85" spans="1:14" x14ac:dyDescent="0.35">
      <c r="A85" s="171" t="s">
        <v>91</v>
      </c>
      <c r="B85" s="172"/>
      <c r="C85" s="172"/>
      <c r="D85" s="172"/>
      <c r="E85" s="9">
        <v>7097.257321</v>
      </c>
      <c r="F85" s="173">
        <v>7046.4767808799998</v>
      </c>
      <c r="G85" s="174"/>
      <c r="H85" s="174"/>
      <c r="I85" s="9">
        <v>7046.1345247099998</v>
      </c>
      <c r="J85" s="9">
        <v>7042.1447036700001</v>
      </c>
      <c r="K85" s="175">
        <v>0.99279682362104404</v>
      </c>
      <c r="L85" s="176"/>
      <c r="M85" s="177"/>
      <c r="N85" s="1"/>
    </row>
    <row r="86" spans="1:14" x14ac:dyDescent="0.35">
      <c r="A86" s="171" t="s">
        <v>92</v>
      </c>
      <c r="B86" s="172"/>
      <c r="C86" s="172"/>
      <c r="D86" s="172"/>
      <c r="E86" s="9">
        <v>73.833212000000003</v>
      </c>
      <c r="F86" s="173">
        <v>68.084465219999998</v>
      </c>
      <c r="G86" s="174"/>
      <c r="H86" s="174"/>
      <c r="I86" s="9">
        <v>66.979844080000007</v>
      </c>
      <c r="J86" s="9">
        <v>55.50695649</v>
      </c>
      <c r="K86" s="175">
        <v>0.90717770859000402</v>
      </c>
      <c r="L86" s="176"/>
      <c r="M86" s="177"/>
      <c r="N86" s="1"/>
    </row>
    <row r="87" spans="1:14" x14ac:dyDescent="0.35">
      <c r="A87" s="171" t="s">
        <v>93</v>
      </c>
      <c r="B87" s="172"/>
      <c r="C87" s="172"/>
      <c r="D87" s="172"/>
      <c r="E87" s="9">
        <v>207.50354100000001</v>
      </c>
      <c r="F87" s="173">
        <v>200.25706155</v>
      </c>
      <c r="G87" s="174"/>
      <c r="H87" s="174"/>
      <c r="I87" s="9">
        <v>200.25706155</v>
      </c>
      <c r="J87" s="9">
        <v>177.88067588000001</v>
      </c>
      <c r="K87" s="175">
        <v>0.96507780341926797</v>
      </c>
      <c r="L87" s="176"/>
      <c r="M87" s="177"/>
      <c r="N87" s="1"/>
    </row>
    <row r="88" spans="1:14" x14ac:dyDescent="0.35">
      <c r="A88" s="171" t="s">
        <v>94</v>
      </c>
      <c r="B88" s="172"/>
      <c r="C88" s="172"/>
      <c r="D88" s="172"/>
      <c r="E88" s="9">
        <v>17098.983273000002</v>
      </c>
      <c r="F88" s="173">
        <v>17012.985913060002</v>
      </c>
      <c r="G88" s="174"/>
      <c r="H88" s="174"/>
      <c r="I88" s="9">
        <v>17012.84207277</v>
      </c>
      <c r="J88" s="9">
        <v>15373.976031730001</v>
      </c>
      <c r="K88" s="175">
        <v>0.99496220337462904</v>
      </c>
      <c r="L88" s="176"/>
      <c r="M88" s="177"/>
      <c r="N88" s="1"/>
    </row>
    <row r="89" spans="1:14" x14ac:dyDescent="0.35">
      <c r="A89" s="171" t="s">
        <v>95</v>
      </c>
      <c r="B89" s="172"/>
      <c r="C89" s="172"/>
      <c r="D89" s="172"/>
      <c r="E89" s="9">
        <v>2305.3843000000002</v>
      </c>
      <c r="F89" s="173">
        <v>2251.1281020699998</v>
      </c>
      <c r="G89" s="174"/>
      <c r="H89" s="174"/>
      <c r="I89" s="9">
        <v>2242.8213599000001</v>
      </c>
      <c r="J89" s="9">
        <v>2207.4779228699999</v>
      </c>
      <c r="K89" s="175">
        <v>0.97286225116567304</v>
      </c>
      <c r="L89" s="176"/>
      <c r="M89" s="177"/>
      <c r="N89" s="1"/>
    </row>
    <row r="90" spans="1:14" x14ac:dyDescent="0.35">
      <c r="A90" s="171" t="s">
        <v>96</v>
      </c>
      <c r="B90" s="172"/>
      <c r="C90" s="172"/>
      <c r="D90" s="172"/>
      <c r="E90" s="9">
        <v>115.638671</v>
      </c>
      <c r="F90" s="173">
        <v>113.38584427000001</v>
      </c>
      <c r="G90" s="174"/>
      <c r="H90" s="174"/>
      <c r="I90" s="9">
        <v>108.78769698000001</v>
      </c>
      <c r="J90" s="9">
        <v>95.224724030000004</v>
      </c>
      <c r="K90" s="175">
        <v>0.94075533763268504</v>
      </c>
      <c r="L90" s="176"/>
      <c r="M90" s="177"/>
      <c r="N90" s="1"/>
    </row>
    <row r="91" spans="1:14" x14ac:dyDescent="0.35">
      <c r="A91" s="171" t="s">
        <v>97</v>
      </c>
      <c r="B91" s="172"/>
      <c r="C91" s="172"/>
      <c r="D91" s="172"/>
      <c r="E91" s="9">
        <v>659.75800000000004</v>
      </c>
      <c r="F91" s="173">
        <v>627.19729517999997</v>
      </c>
      <c r="G91" s="174"/>
      <c r="H91" s="174"/>
      <c r="I91" s="9">
        <v>623.84724992999998</v>
      </c>
      <c r="J91" s="9">
        <v>495.73222885000001</v>
      </c>
      <c r="K91" s="175">
        <v>0.94556981488667102</v>
      </c>
      <c r="L91" s="176"/>
      <c r="M91" s="177"/>
      <c r="N91" s="1"/>
    </row>
    <row r="92" spans="1:14" x14ac:dyDescent="0.35">
      <c r="A92" s="171" t="s">
        <v>98</v>
      </c>
      <c r="B92" s="172"/>
      <c r="C92" s="172"/>
      <c r="D92" s="172"/>
      <c r="E92" s="9">
        <v>200.219617</v>
      </c>
      <c r="F92" s="173">
        <v>184.95953116999999</v>
      </c>
      <c r="G92" s="174"/>
      <c r="H92" s="174"/>
      <c r="I92" s="9">
        <v>184.95953115</v>
      </c>
      <c r="J92" s="9">
        <v>160.87891139000001</v>
      </c>
      <c r="K92" s="175">
        <v>0.92378326320542403</v>
      </c>
      <c r="L92" s="176"/>
      <c r="M92" s="177"/>
      <c r="N92" s="1"/>
    </row>
    <row r="93" spans="1:14" x14ac:dyDescent="0.35">
      <c r="A93" s="171" t="s">
        <v>99</v>
      </c>
      <c r="B93" s="172"/>
      <c r="C93" s="172"/>
      <c r="D93" s="172"/>
      <c r="E93" s="9">
        <v>20.425180999999998</v>
      </c>
      <c r="F93" s="173">
        <v>18.23234862</v>
      </c>
      <c r="G93" s="174"/>
      <c r="H93" s="174"/>
      <c r="I93" s="9">
        <v>18.220571769999999</v>
      </c>
      <c r="J93" s="9">
        <v>16.24803593</v>
      </c>
      <c r="K93" s="175">
        <v>0.89206415208756296</v>
      </c>
      <c r="L93" s="176"/>
      <c r="M93" s="177"/>
      <c r="N93" s="1"/>
    </row>
    <row r="94" spans="1:14" x14ac:dyDescent="0.35">
      <c r="A94" s="171" t="s">
        <v>100</v>
      </c>
      <c r="B94" s="172"/>
      <c r="C94" s="172"/>
      <c r="D94" s="172"/>
      <c r="E94" s="9">
        <v>2709.4267610000002</v>
      </c>
      <c r="F94" s="173">
        <v>2673.7440877499998</v>
      </c>
      <c r="G94" s="174"/>
      <c r="H94" s="174"/>
      <c r="I94" s="9">
        <v>2669.4921919100002</v>
      </c>
      <c r="J94" s="9">
        <v>1983.97013302</v>
      </c>
      <c r="K94" s="175">
        <v>0.98526087891917702</v>
      </c>
      <c r="L94" s="176"/>
      <c r="M94" s="177"/>
      <c r="N94" s="1"/>
    </row>
    <row r="95" spans="1:14" x14ac:dyDescent="0.35">
      <c r="A95" s="171" t="s">
        <v>101</v>
      </c>
      <c r="B95" s="172"/>
      <c r="C95" s="172"/>
      <c r="D95" s="172"/>
      <c r="E95" s="9">
        <v>69.030879999999996</v>
      </c>
      <c r="F95" s="173">
        <v>62.205969289999999</v>
      </c>
      <c r="G95" s="174"/>
      <c r="H95" s="174"/>
      <c r="I95" s="9">
        <v>62.18197018</v>
      </c>
      <c r="J95" s="9">
        <v>59.224636629999999</v>
      </c>
      <c r="K95" s="175">
        <v>0.90078483977025903</v>
      </c>
      <c r="L95" s="176"/>
      <c r="M95" s="177"/>
      <c r="N95" s="1"/>
    </row>
    <row r="96" spans="1:14" x14ac:dyDescent="0.35">
      <c r="A96" s="171" t="s">
        <v>102</v>
      </c>
      <c r="B96" s="172"/>
      <c r="C96" s="172"/>
      <c r="D96" s="172"/>
      <c r="E96" s="9">
        <v>64.545444000000003</v>
      </c>
      <c r="F96" s="173">
        <v>61.242870420000003</v>
      </c>
      <c r="G96" s="174"/>
      <c r="H96" s="174"/>
      <c r="I96" s="9">
        <v>61.062556299999997</v>
      </c>
      <c r="J96" s="9">
        <v>58.543587100000003</v>
      </c>
      <c r="K96" s="175">
        <v>0.94603975921213002</v>
      </c>
      <c r="L96" s="176"/>
      <c r="M96" s="177"/>
      <c r="N96" s="1"/>
    </row>
    <row r="97" spans="1:14" x14ac:dyDescent="0.35">
      <c r="A97" s="171" t="s">
        <v>103</v>
      </c>
      <c r="B97" s="172"/>
      <c r="C97" s="172"/>
      <c r="D97" s="172"/>
      <c r="E97" s="9">
        <v>112.974823</v>
      </c>
      <c r="F97" s="173">
        <v>99.509367400000002</v>
      </c>
      <c r="G97" s="174"/>
      <c r="H97" s="174"/>
      <c r="I97" s="9">
        <v>99.147875619999994</v>
      </c>
      <c r="J97" s="9">
        <v>89.731783660000005</v>
      </c>
      <c r="K97" s="175">
        <v>0.87761036474471799</v>
      </c>
      <c r="L97" s="176"/>
      <c r="M97" s="177"/>
      <c r="N97" s="1"/>
    </row>
    <row r="98" spans="1:14" x14ac:dyDescent="0.35">
      <c r="A98" s="171" t="s">
        <v>104</v>
      </c>
      <c r="B98" s="172"/>
      <c r="C98" s="172"/>
      <c r="D98" s="172"/>
      <c r="E98" s="9">
        <v>1807.883225</v>
      </c>
      <c r="F98" s="173">
        <v>1721.83138977</v>
      </c>
      <c r="G98" s="174"/>
      <c r="H98" s="174"/>
      <c r="I98" s="9">
        <v>1711.2765195100001</v>
      </c>
      <c r="J98" s="9">
        <v>1562.79882767</v>
      </c>
      <c r="K98" s="175">
        <v>0.94656363632667695</v>
      </c>
      <c r="L98" s="176"/>
      <c r="M98" s="177"/>
      <c r="N98" s="1"/>
    </row>
    <row r="99" spans="1:14" x14ac:dyDescent="0.35">
      <c r="A99" s="171" t="s">
        <v>105</v>
      </c>
      <c r="B99" s="172"/>
      <c r="C99" s="172"/>
      <c r="D99" s="172"/>
      <c r="E99" s="9">
        <v>140.89510000000001</v>
      </c>
      <c r="F99" s="173">
        <v>125.78800102</v>
      </c>
      <c r="G99" s="174"/>
      <c r="H99" s="174"/>
      <c r="I99" s="9">
        <v>125.78800062000001</v>
      </c>
      <c r="J99" s="9">
        <v>120.60445328</v>
      </c>
      <c r="K99" s="175">
        <v>0.89277768084198805</v>
      </c>
      <c r="L99" s="176"/>
      <c r="M99" s="177"/>
      <c r="N99" s="1"/>
    </row>
    <row r="100" spans="1:14" x14ac:dyDescent="0.35">
      <c r="A100" s="171" t="s">
        <v>106</v>
      </c>
      <c r="B100" s="172"/>
      <c r="C100" s="172"/>
      <c r="D100" s="172"/>
      <c r="E100" s="9">
        <v>249.930903</v>
      </c>
      <c r="F100" s="173">
        <v>241.30893628999999</v>
      </c>
      <c r="G100" s="174"/>
      <c r="H100" s="174"/>
      <c r="I100" s="9">
        <v>240.51162706</v>
      </c>
      <c r="J100" s="9">
        <v>224.66950661999999</v>
      </c>
      <c r="K100" s="175">
        <v>0.962312479861684</v>
      </c>
      <c r="L100" s="176"/>
      <c r="M100" s="177"/>
      <c r="N100" s="1"/>
    </row>
    <row r="101" spans="1:14" x14ac:dyDescent="0.35">
      <c r="A101" s="171" t="s">
        <v>107</v>
      </c>
      <c r="B101" s="172"/>
      <c r="C101" s="172"/>
      <c r="D101" s="172"/>
      <c r="E101" s="9">
        <v>169.58500000000001</v>
      </c>
      <c r="F101" s="173">
        <v>162.86314088</v>
      </c>
      <c r="G101" s="174"/>
      <c r="H101" s="174"/>
      <c r="I101" s="9">
        <v>162.86314088</v>
      </c>
      <c r="J101" s="9">
        <v>151.21379497999999</v>
      </c>
      <c r="K101" s="175">
        <v>0.96036289105758199</v>
      </c>
      <c r="L101" s="176"/>
      <c r="M101" s="177"/>
      <c r="N101" s="1"/>
    </row>
    <row r="102" spans="1:14" x14ac:dyDescent="0.35">
      <c r="A102" s="171" t="s">
        <v>108</v>
      </c>
      <c r="B102" s="172"/>
      <c r="C102" s="172"/>
      <c r="D102" s="172"/>
      <c r="E102" s="9">
        <v>43.869751000000001</v>
      </c>
      <c r="F102" s="173">
        <v>35.836965800000002</v>
      </c>
      <c r="G102" s="174"/>
      <c r="H102" s="174"/>
      <c r="I102" s="9">
        <v>35.836965800000002</v>
      </c>
      <c r="J102" s="9">
        <v>29.776793909999999</v>
      </c>
      <c r="K102" s="175">
        <v>0.81689467077212297</v>
      </c>
      <c r="L102" s="176"/>
      <c r="M102" s="177"/>
      <c r="N102" s="1"/>
    </row>
    <row r="103" spans="1:14" x14ac:dyDescent="0.35">
      <c r="A103" s="171" t="s">
        <v>109</v>
      </c>
      <c r="B103" s="172"/>
      <c r="C103" s="172"/>
      <c r="D103" s="172"/>
      <c r="E103" s="9">
        <v>219.191428</v>
      </c>
      <c r="F103" s="173">
        <v>213.19663568000001</v>
      </c>
      <c r="G103" s="174"/>
      <c r="H103" s="174"/>
      <c r="I103" s="9">
        <v>213.05774023999999</v>
      </c>
      <c r="J103" s="9">
        <v>178.20418000000001</v>
      </c>
      <c r="K103" s="175">
        <v>0.972016753501875</v>
      </c>
      <c r="L103" s="176"/>
      <c r="M103" s="177"/>
      <c r="N103" s="1"/>
    </row>
    <row r="104" spans="1:14" x14ac:dyDescent="0.35">
      <c r="A104" s="171" t="s">
        <v>110</v>
      </c>
      <c r="B104" s="172"/>
      <c r="C104" s="172"/>
      <c r="D104" s="172"/>
      <c r="E104" s="9">
        <v>629.02636800000005</v>
      </c>
      <c r="F104" s="173">
        <v>193.38619919000001</v>
      </c>
      <c r="G104" s="174"/>
      <c r="H104" s="174"/>
      <c r="I104" s="9">
        <v>193.38619919000001</v>
      </c>
      <c r="J104" s="9">
        <v>186.16360838</v>
      </c>
      <c r="K104" s="175">
        <v>0.30743734925592198</v>
      </c>
      <c r="L104" s="176"/>
      <c r="M104" s="177"/>
      <c r="N104" s="1"/>
    </row>
    <row r="105" spans="1:14" x14ac:dyDescent="0.35">
      <c r="A105" s="171" t="s">
        <v>111</v>
      </c>
      <c r="B105" s="172"/>
      <c r="C105" s="172"/>
      <c r="D105" s="172"/>
      <c r="E105" s="9">
        <v>1482.704121</v>
      </c>
      <c r="F105" s="173">
        <v>1447.6815087800001</v>
      </c>
      <c r="G105" s="174"/>
      <c r="H105" s="174"/>
      <c r="I105" s="9">
        <v>1440.4565204099999</v>
      </c>
      <c r="J105" s="9">
        <v>1024.6465155999999</v>
      </c>
      <c r="K105" s="175">
        <v>0.97150638486017904</v>
      </c>
      <c r="L105" s="176"/>
      <c r="M105" s="177"/>
      <c r="N105" s="1"/>
    </row>
    <row r="106" spans="1:14" x14ac:dyDescent="0.35">
      <c r="A106" s="171" t="s">
        <v>157</v>
      </c>
      <c r="B106" s="172"/>
      <c r="C106" s="172"/>
      <c r="D106" s="172"/>
      <c r="E106" s="9">
        <v>30.429727</v>
      </c>
      <c r="F106" s="173">
        <v>25.453628340000002</v>
      </c>
      <c r="G106" s="174"/>
      <c r="H106" s="174"/>
      <c r="I106" s="9">
        <v>23.103082319999999</v>
      </c>
      <c r="J106" s="9">
        <v>16.408634899999999</v>
      </c>
      <c r="K106" s="175">
        <v>0.75922739366015402</v>
      </c>
      <c r="L106" s="176"/>
      <c r="M106" s="177"/>
      <c r="N106" s="1"/>
    </row>
    <row r="107" spans="1:14" x14ac:dyDescent="0.35">
      <c r="A107" s="171" t="s">
        <v>114</v>
      </c>
      <c r="B107" s="172"/>
      <c r="C107" s="172"/>
      <c r="D107" s="172"/>
      <c r="E107" s="9">
        <v>31.409479999999999</v>
      </c>
      <c r="F107" s="173">
        <v>27.149950839999999</v>
      </c>
      <c r="G107" s="174"/>
      <c r="H107" s="174"/>
      <c r="I107" s="9">
        <v>26.535227500000001</v>
      </c>
      <c r="J107" s="9">
        <v>21.784474509999999</v>
      </c>
      <c r="K107" s="175">
        <v>0.84481588042845701</v>
      </c>
      <c r="L107" s="176"/>
      <c r="M107" s="177"/>
      <c r="N107" s="1"/>
    </row>
    <row r="108" spans="1:14" x14ac:dyDescent="0.35">
      <c r="A108" s="171" t="s">
        <v>115</v>
      </c>
      <c r="B108" s="172"/>
      <c r="C108" s="172"/>
      <c r="D108" s="172"/>
      <c r="E108" s="9">
        <v>47.898637000000001</v>
      </c>
      <c r="F108" s="173">
        <v>46.319624609999998</v>
      </c>
      <c r="G108" s="174"/>
      <c r="H108" s="174"/>
      <c r="I108" s="9">
        <v>45.821642339999997</v>
      </c>
      <c r="J108" s="9">
        <v>40.219307890000003</v>
      </c>
      <c r="K108" s="175">
        <v>0.95663770850097496</v>
      </c>
      <c r="L108" s="176"/>
      <c r="M108" s="177"/>
      <c r="N108" s="1"/>
    </row>
    <row r="109" spans="1:14" x14ac:dyDescent="0.35">
      <c r="A109" s="171" t="s">
        <v>116</v>
      </c>
      <c r="B109" s="172"/>
      <c r="C109" s="172"/>
      <c r="D109" s="172"/>
      <c r="E109" s="9">
        <v>282985.55807099998</v>
      </c>
      <c r="F109" s="173">
        <v>278047.28156211</v>
      </c>
      <c r="G109" s="174"/>
      <c r="H109" s="174"/>
      <c r="I109" s="9">
        <v>277858.12710315001</v>
      </c>
      <c r="J109" s="9">
        <v>276056.89030706999</v>
      </c>
      <c r="K109" s="175">
        <v>0.98188094472805698</v>
      </c>
      <c r="L109" s="176"/>
      <c r="M109" s="177"/>
      <c r="N109" s="1"/>
    </row>
    <row r="110" spans="1:14" x14ac:dyDescent="0.35">
      <c r="A110" s="171" t="s">
        <v>117</v>
      </c>
      <c r="B110" s="172"/>
      <c r="C110" s="172"/>
      <c r="D110" s="172"/>
      <c r="E110" s="9">
        <v>117.22657100000001</v>
      </c>
      <c r="F110" s="173">
        <v>114.50922027</v>
      </c>
      <c r="G110" s="174"/>
      <c r="H110" s="174"/>
      <c r="I110" s="9">
        <v>114.50768170000001</v>
      </c>
      <c r="J110" s="9">
        <v>99.733919189999995</v>
      </c>
      <c r="K110" s="175">
        <v>0.97680654414091905</v>
      </c>
      <c r="L110" s="176"/>
      <c r="M110" s="177"/>
      <c r="N110" s="1"/>
    </row>
    <row r="111" spans="1:14" x14ac:dyDescent="0.35">
      <c r="A111" s="171" t="s">
        <v>119</v>
      </c>
      <c r="B111" s="172"/>
      <c r="C111" s="172"/>
      <c r="D111" s="172"/>
      <c r="E111" s="9">
        <v>80.245182</v>
      </c>
      <c r="F111" s="173">
        <v>79.487201200000001</v>
      </c>
      <c r="G111" s="174"/>
      <c r="H111" s="174"/>
      <c r="I111" s="9">
        <v>79.441037640000005</v>
      </c>
      <c r="J111" s="9">
        <v>66.389328660000004</v>
      </c>
      <c r="K111" s="175">
        <v>0.98997890789256404</v>
      </c>
      <c r="L111" s="176"/>
      <c r="M111" s="177"/>
      <c r="N111" s="1"/>
    </row>
    <row r="112" spans="1:14" x14ac:dyDescent="0.35">
      <c r="A112" s="171" t="s">
        <v>120</v>
      </c>
      <c r="B112" s="172"/>
      <c r="C112" s="172"/>
      <c r="D112" s="172"/>
      <c r="E112" s="9">
        <v>254.506945</v>
      </c>
      <c r="F112" s="173">
        <v>233.24505489000001</v>
      </c>
      <c r="G112" s="174"/>
      <c r="H112" s="174"/>
      <c r="I112" s="9">
        <v>233.22266757</v>
      </c>
      <c r="J112" s="9">
        <v>218.8767613</v>
      </c>
      <c r="K112" s="175">
        <v>0.91637054371934701</v>
      </c>
      <c r="L112" s="176"/>
      <c r="M112" s="177"/>
      <c r="N112" s="1"/>
    </row>
    <row r="113" spans="1:14" x14ac:dyDescent="0.35">
      <c r="A113" s="171" t="s">
        <v>121</v>
      </c>
      <c r="B113" s="172"/>
      <c r="C113" s="172"/>
      <c r="D113" s="172"/>
      <c r="E113" s="9">
        <v>271.937003</v>
      </c>
      <c r="F113" s="173">
        <v>268.02125866</v>
      </c>
      <c r="G113" s="174"/>
      <c r="H113" s="174"/>
      <c r="I113" s="9">
        <v>267.95457855000001</v>
      </c>
      <c r="J113" s="9">
        <v>236.78549095</v>
      </c>
      <c r="K113" s="175">
        <v>0.98535534183996298</v>
      </c>
      <c r="L113" s="176"/>
      <c r="M113" s="177"/>
      <c r="N113" s="7"/>
    </row>
    <row r="114" spans="1:14" x14ac:dyDescent="0.35">
      <c r="A114" s="171" t="s">
        <v>122</v>
      </c>
      <c r="B114" s="172"/>
      <c r="C114" s="172"/>
      <c r="D114" s="172"/>
      <c r="E114" s="9">
        <v>88.826412000000005</v>
      </c>
      <c r="F114" s="173">
        <v>87.207012789999993</v>
      </c>
      <c r="G114" s="174"/>
      <c r="H114" s="174"/>
      <c r="I114" s="9">
        <v>87.207012790000107</v>
      </c>
      <c r="J114" s="9">
        <v>62.305287569999997</v>
      </c>
      <c r="K114" s="175">
        <v>0.98176894491696998</v>
      </c>
      <c r="L114" s="176"/>
      <c r="M114" s="177"/>
      <c r="N114" s="7"/>
    </row>
    <row r="115" spans="1:14" x14ac:dyDescent="0.35">
      <c r="A115" s="171" t="s">
        <v>123</v>
      </c>
      <c r="B115" s="172"/>
      <c r="C115" s="172"/>
      <c r="D115" s="172"/>
      <c r="E115" s="9">
        <v>305.87930899999998</v>
      </c>
      <c r="F115" s="173">
        <v>275.54450327000001</v>
      </c>
      <c r="G115" s="174"/>
      <c r="H115" s="174"/>
      <c r="I115" s="9">
        <v>272.94006782999998</v>
      </c>
      <c r="J115" s="9">
        <v>258.19534166</v>
      </c>
      <c r="K115" s="175">
        <v>0.89231294762078905</v>
      </c>
      <c r="L115" s="176"/>
      <c r="M115" s="177"/>
      <c r="N115" s="7"/>
    </row>
    <row r="116" spans="1:14" x14ac:dyDescent="0.35">
      <c r="A116" s="171" t="s">
        <v>147</v>
      </c>
      <c r="B116" s="172"/>
      <c r="C116" s="172"/>
      <c r="D116" s="172"/>
      <c r="E116" s="9">
        <v>964.41315399999996</v>
      </c>
      <c r="F116" s="173">
        <v>893.30967563000002</v>
      </c>
      <c r="G116" s="174"/>
      <c r="H116" s="174"/>
      <c r="I116" s="9">
        <v>893.30967545999999</v>
      </c>
      <c r="J116" s="9">
        <v>871.41325185000005</v>
      </c>
      <c r="K116" s="175">
        <v>0.92627280305635495</v>
      </c>
      <c r="L116" s="176"/>
      <c r="M116" s="177"/>
      <c r="N116" s="7"/>
    </row>
    <row r="117" spans="1:14" x14ac:dyDescent="0.35">
      <c r="A117" s="171" t="s">
        <v>125</v>
      </c>
      <c r="B117" s="172"/>
      <c r="C117" s="172"/>
      <c r="D117" s="172"/>
      <c r="E117" s="9">
        <v>198.67724999999999</v>
      </c>
      <c r="F117" s="173">
        <v>188.15247743</v>
      </c>
      <c r="G117" s="174"/>
      <c r="H117" s="174"/>
      <c r="I117" s="9">
        <v>187.98638061</v>
      </c>
      <c r="J117" s="9">
        <v>179.97150672000001</v>
      </c>
      <c r="K117" s="175">
        <v>0.94618976561231805</v>
      </c>
      <c r="L117" s="176"/>
      <c r="M117" s="177"/>
      <c r="N117" s="7"/>
    </row>
    <row r="118" spans="1:14" x14ac:dyDescent="0.35">
      <c r="A118" s="171" t="s">
        <v>126</v>
      </c>
      <c r="B118" s="172"/>
      <c r="C118" s="172"/>
      <c r="D118" s="172"/>
      <c r="E118" s="9">
        <v>78.129060999999993</v>
      </c>
      <c r="F118" s="173">
        <v>72.468349750000002</v>
      </c>
      <c r="G118" s="174"/>
      <c r="H118" s="174"/>
      <c r="I118" s="9">
        <v>72.468349750000002</v>
      </c>
      <c r="J118" s="9">
        <v>64.48607106</v>
      </c>
      <c r="K118" s="175">
        <v>0.92754666218246296</v>
      </c>
      <c r="L118" s="176"/>
      <c r="M118" s="177"/>
      <c r="N118" s="7"/>
    </row>
    <row r="119" spans="1:14" x14ac:dyDescent="0.35">
      <c r="A119" s="171" t="s">
        <v>127</v>
      </c>
      <c r="B119" s="172"/>
      <c r="C119" s="172"/>
      <c r="D119" s="172"/>
      <c r="E119" s="9">
        <v>95.334999999999994</v>
      </c>
      <c r="F119" s="173">
        <v>89.471015339999994</v>
      </c>
      <c r="G119" s="174"/>
      <c r="H119" s="174"/>
      <c r="I119" s="9">
        <v>89.471015339999994</v>
      </c>
      <c r="J119" s="9">
        <v>84.309235540000003</v>
      </c>
      <c r="K119" s="175">
        <v>0.93849074673519695</v>
      </c>
      <c r="L119" s="176"/>
      <c r="M119" s="177"/>
      <c r="N119" s="7"/>
    </row>
    <row r="120" spans="1:14" x14ac:dyDescent="0.35">
      <c r="A120" s="171" t="s">
        <v>128</v>
      </c>
      <c r="B120" s="172"/>
      <c r="C120" s="172"/>
      <c r="D120" s="172"/>
      <c r="E120" s="9">
        <v>1706.1378810000001</v>
      </c>
      <c r="F120" s="173">
        <v>1689.81348951</v>
      </c>
      <c r="G120" s="174"/>
      <c r="H120" s="174"/>
      <c r="I120" s="9">
        <v>1678.25348108</v>
      </c>
      <c r="J120" s="9">
        <v>1471.0788619099999</v>
      </c>
      <c r="K120" s="175">
        <v>0.98365642060320702</v>
      </c>
      <c r="L120" s="176"/>
      <c r="M120" s="177"/>
      <c r="N120" s="7"/>
    </row>
    <row r="121" spans="1:14" x14ac:dyDescent="0.35">
      <c r="A121" s="179" t="s">
        <v>129</v>
      </c>
      <c r="B121" s="180"/>
      <c r="C121" s="180"/>
      <c r="D121" s="180"/>
      <c r="E121" s="10">
        <v>780149.78469600098</v>
      </c>
      <c r="F121" s="181">
        <v>751988.67255673895</v>
      </c>
      <c r="G121" s="182"/>
      <c r="H121" s="182"/>
      <c r="I121" s="10">
        <v>750934.91293344996</v>
      </c>
      <c r="J121" s="10">
        <v>701981.00641670101</v>
      </c>
      <c r="K121" s="183">
        <v>0.96255222735985901</v>
      </c>
      <c r="L121" s="184"/>
      <c r="M121" s="185"/>
      <c r="N121" s="7"/>
    </row>
    <row r="122" spans="1:14" x14ac:dyDescent="0.35">
      <c r="A122" s="165" t="s">
        <v>130</v>
      </c>
      <c r="B122" s="165"/>
      <c r="C122" s="165"/>
      <c r="D122" s="165"/>
      <c r="E122" s="165"/>
      <c r="F122" s="165"/>
      <c r="G122" s="165"/>
      <c r="H122" s="165"/>
      <c r="I122" s="165"/>
      <c r="J122" s="165"/>
      <c r="K122" s="165"/>
      <c r="L122" s="165"/>
      <c r="M122" s="165"/>
      <c r="N122" s="7"/>
    </row>
    <row r="123" spans="1:14" ht="140" x14ac:dyDescent="0.35">
      <c r="A123" s="11" t="s">
        <v>131</v>
      </c>
      <c r="B123" s="7"/>
      <c r="C123" s="7"/>
      <c r="D123" s="7"/>
      <c r="E123" s="7"/>
      <c r="F123" s="7"/>
      <c r="G123" s="7"/>
      <c r="H123" s="7"/>
      <c r="I123" s="7"/>
      <c r="J123" s="7"/>
      <c r="K123" s="7"/>
      <c r="L123" s="7"/>
      <c r="M123" s="7"/>
      <c r="N123" s="7"/>
    </row>
    <row r="124" spans="1:14" x14ac:dyDescent="0.35">
      <c r="A124" s="165" t="s">
        <v>130</v>
      </c>
      <c r="B124" s="165"/>
      <c r="C124" s="7"/>
      <c r="D124" s="7"/>
      <c r="E124" s="7"/>
      <c r="F124" s="7"/>
      <c r="G124" s="7"/>
      <c r="H124" s="7"/>
      <c r="I124" s="7"/>
      <c r="J124" s="7"/>
      <c r="K124" s="7"/>
      <c r="L124" s="7"/>
      <c r="M124" s="7"/>
      <c r="N124" s="7"/>
    </row>
    <row r="125" spans="1:14" x14ac:dyDescent="0.35">
      <c r="A125" s="165" t="s">
        <v>130</v>
      </c>
      <c r="B125" s="165"/>
      <c r="C125" s="165"/>
      <c r="D125" s="165"/>
      <c r="E125" s="165"/>
      <c r="F125" s="165"/>
      <c r="G125" s="7"/>
      <c r="H125" s="165" t="s">
        <v>130</v>
      </c>
      <c r="I125" s="165"/>
      <c r="J125" s="165"/>
      <c r="K125" s="165"/>
      <c r="L125" s="165"/>
      <c r="M125" s="165"/>
      <c r="N125" s="165"/>
    </row>
    <row r="126" spans="1:14" x14ac:dyDescent="0.35">
      <c r="A126" s="1"/>
      <c r="B126" s="1"/>
      <c r="C126" s="1"/>
      <c r="D126" s="1"/>
      <c r="E126" s="1"/>
      <c r="F126" s="1"/>
      <c r="G126" s="1"/>
      <c r="H126" s="1"/>
      <c r="I126" s="1"/>
      <c r="J126" s="1"/>
      <c r="K126" s="1"/>
      <c r="L126" s="1"/>
      <c r="M126" s="1"/>
      <c r="N126" s="1"/>
    </row>
    <row r="127" spans="1:14" x14ac:dyDescent="0.35">
      <c r="A127" s="1"/>
      <c r="B127" s="1"/>
      <c r="C127" s="1"/>
      <c r="D127" s="1"/>
      <c r="E127" s="1"/>
      <c r="F127" s="1"/>
      <c r="G127" s="1"/>
      <c r="H127" s="1"/>
      <c r="I127" s="1"/>
      <c r="J127" s="1"/>
      <c r="K127" s="1"/>
      <c r="L127" s="1"/>
      <c r="M127" s="1"/>
      <c r="N127" s="1"/>
    </row>
    <row r="128" spans="1:14" x14ac:dyDescent="0.35">
      <c r="A128" s="1"/>
      <c r="B128" s="1"/>
      <c r="C128" s="1"/>
      <c r="D128" s="1"/>
      <c r="E128" s="1"/>
      <c r="F128" s="1"/>
      <c r="G128" s="1"/>
      <c r="H128" s="1"/>
      <c r="I128" s="1"/>
      <c r="J128" s="1"/>
      <c r="K128" s="1"/>
      <c r="L128" s="1"/>
      <c r="M128" s="1"/>
      <c r="N128" s="1"/>
    </row>
    <row r="129" spans="1:14" x14ac:dyDescent="0.35">
      <c r="A129" s="1"/>
      <c r="B129" s="1"/>
      <c r="C129" s="1"/>
      <c r="D129" s="1"/>
      <c r="E129" s="1"/>
      <c r="F129" s="1"/>
      <c r="G129" s="1"/>
      <c r="H129" s="1"/>
      <c r="I129" s="1"/>
      <c r="J129" s="1"/>
      <c r="K129" s="1"/>
      <c r="L129" s="1"/>
      <c r="M129" s="1"/>
      <c r="N129" s="1"/>
    </row>
    <row r="130" spans="1:14" x14ac:dyDescent="0.35">
      <c r="A130" s="1"/>
      <c r="B130" s="1"/>
      <c r="C130" s="1"/>
      <c r="D130" s="1"/>
      <c r="E130" s="1"/>
      <c r="F130" s="1"/>
      <c r="G130" s="1"/>
      <c r="H130" s="1"/>
      <c r="I130" s="1"/>
      <c r="J130" s="1"/>
      <c r="K130" s="1"/>
      <c r="L130" s="1"/>
      <c r="M130" s="1"/>
      <c r="N130" s="1"/>
    </row>
    <row r="131" spans="1:14" x14ac:dyDescent="0.35">
      <c r="A131" s="1"/>
      <c r="B131" s="1"/>
      <c r="C131" s="1"/>
      <c r="D131" s="1"/>
      <c r="E131" s="1"/>
      <c r="F131" s="1"/>
      <c r="G131" s="1"/>
      <c r="H131" s="1"/>
      <c r="I131" s="1"/>
      <c r="J131" s="1"/>
      <c r="K131" s="1"/>
      <c r="L131" s="1"/>
      <c r="M131" s="1"/>
      <c r="N131" s="1"/>
    </row>
    <row r="132" spans="1:14" x14ac:dyDescent="0.35">
      <c r="A132" s="1"/>
      <c r="B132" s="1"/>
      <c r="C132" s="1"/>
      <c r="D132" s="1"/>
      <c r="E132" s="1"/>
      <c r="F132" s="1"/>
      <c r="G132" s="1"/>
      <c r="H132" s="1"/>
      <c r="I132" s="1"/>
      <c r="J132" s="1"/>
      <c r="K132" s="1"/>
      <c r="L132" s="1"/>
      <c r="M132" s="1"/>
      <c r="N132" s="1"/>
    </row>
    <row r="133" spans="1:14" x14ac:dyDescent="0.35">
      <c r="A133" s="1"/>
      <c r="B133" s="1"/>
      <c r="C133" s="1"/>
      <c r="D133" s="1"/>
      <c r="E133" s="1"/>
      <c r="F133" s="1"/>
      <c r="G133" s="1"/>
      <c r="H133" s="1"/>
      <c r="I133" s="1"/>
      <c r="J133" s="1"/>
      <c r="K133" s="1"/>
      <c r="L133" s="1"/>
      <c r="M133" s="1"/>
      <c r="N133" s="1"/>
    </row>
    <row r="134" spans="1:14" x14ac:dyDescent="0.35">
      <c r="A134" s="1"/>
      <c r="B134" s="1"/>
      <c r="C134" s="1"/>
      <c r="D134" s="1"/>
      <c r="E134" s="1"/>
      <c r="F134" s="1"/>
      <c r="G134" s="1"/>
      <c r="H134" s="1"/>
      <c r="I134" s="1"/>
      <c r="J134" s="1"/>
      <c r="K134" s="1"/>
      <c r="L134" s="1"/>
      <c r="M134" s="1"/>
      <c r="N134" s="1"/>
    </row>
    <row r="135" spans="1:14" x14ac:dyDescent="0.35">
      <c r="A135" s="1"/>
      <c r="B135" s="1"/>
      <c r="C135" s="1"/>
      <c r="D135" s="1"/>
      <c r="E135" s="1"/>
      <c r="F135" s="1"/>
      <c r="G135" s="1"/>
      <c r="H135" s="1"/>
      <c r="I135" s="1"/>
      <c r="J135" s="1"/>
      <c r="K135" s="1"/>
      <c r="L135" s="1"/>
      <c r="M135" s="1"/>
      <c r="N135" s="1"/>
    </row>
    <row r="136" spans="1:14" x14ac:dyDescent="0.35">
      <c r="A136" s="1"/>
      <c r="B136" s="1"/>
      <c r="C136" s="1"/>
      <c r="D136" s="1"/>
      <c r="E136" s="1"/>
      <c r="F136" s="1"/>
      <c r="G136" s="1"/>
      <c r="H136" s="1"/>
      <c r="I136" s="1"/>
      <c r="J136" s="1"/>
      <c r="K136" s="1"/>
      <c r="L136" s="1"/>
      <c r="M136" s="1"/>
      <c r="N136" s="1"/>
    </row>
    <row r="137" spans="1:14" x14ac:dyDescent="0.35">
      <c r="A137" s="1"/>
      <c r="B137" s="1"/>
      <c r="C137" s="1"/>
      <c r="D137" s="1"/>
      <c r="E137" s="1"/>
      <c r="F137" s="1"/>
      <c r="G137" s="1"/>
      <c r="H137" s="1"/>
      <c r="I137" s="1"/>
      <c r="J137" s="1"/>
      <c r="K137" s="1"/>
      <c r="L137" s="1"/>
      <c r="M137" s="1"/>
      <c r="N137" s="1"/>
    </row>
    <row r="138" spans="1:14" x14ac:dyDescent="0.35">
      <c r="A138" s="1"/>
      <c r="B138" s="1"/>
      <c r="C138" s="1"/>
      <c r="D138" s="1"/>
      <c r="E138" s="1"/>
      <c r="F138" s="1"/>
      <c r="G138" s="1"/>
      <c r="H138" s="1"/>
      <c r="I138" s="1"/>
      <c r="J138" s="1"/>
      <c r="K138" s="1"/>
      <c r="L138" s="1"/>
      <c r="M138" s="1"/>
      <c r="N138" s="1"/>
    </row>
    <row r="139" spans="1:14" x14ac:dyDescent="0.35">
      <c r="A139" s="1"/>
      <c r="B139" s="1"/>
      <c r="C139" s="1"/>
      <c r="D139" s="1"/>
      <c r="E139" s="1"/>
      <c r="F139" s="1"/>
      <c r="G139" s="1"/>
      <c r="H139" s="1"/>
      <c r="I139" s="1"/>
      <c r="J139" s="1"/>
      <c r="K139" s="1"/>
      <c r="L139" s="1"/>
      <c r="M139" s="1"/>
      <c r="N139" s="1"/>
    </row>
    <row r="140" spans="1:14" x14ac:dyDescent="0.35">
      <c r="A140" s="165" t="s">
        <v>130</v>
      </c>
      <c r="B140" s="165"/>
      <c r="C140" s="165"/>
      <c r="D140" s="165"/>
      <c r="E140" s="165"/>
      <c r="F140" s="165"/>
      <c r="G140" s="7"/>
      <c r="H140" s="165" t="s">
        <v>130</v>
      </c>
      <c r="I140" s="165"/>
      <c r="J140" s="165"/>
      <c r="K140" s="165"/>
      <c r="L140" s="165"/>
      <c r="M140" s="165"/>
      <c r="N140" s="165"/>
    </row>
    <row r="141" spans="1:14" x14ac:dyDescent="0.35">
      <c r="A141" s="178" t="s">
        <v>132</v>
      </c>
      <c r="B141" s="178"/>
      <c r="C141" s="178"/>
      <c r="D141" s="178"/>
      <c r="E141" s="178"/>
      <c r="F141" s="178"/>
      <c r="G141" s="178"/>
      <c r="H141" s="178"/>
      <c r="I141" s="178"/>
      <c r="J141" s="178"/>
      <c r="K141" s="178"/>
      <c r="L141" s="178"/>
      <c r="M141" s="7"/>
      <c r="N141" s="7"/>
    </row>
    <row r="142" spans="1:14" x14ac:dyDescent="0.35">
      <c r="A142" s="178" t="s">
        <v>158</v>
      </c>
      <c r="B142" s="178"/>
      <c r="C142" s="178"/>
      <c r="D142" s="178"/>
      <c r="E142" s="178"/>
      <c r="F142" s="178"/>
      <c r="G142" s="178"/>
      <c r="H142" s="178"/>
      <c r="I142" s="178"/>
      <c r="J142" s="178"/>
      <c r="K142" s="178"/>
      <c r="L142" s="178"/>
      <c r="M142" s="7"/>
      <c r="N142" s="7"/>
    </row>
  </sheetData>
  <mergeCells count="365">
    <mergeCell ref="A140:F140"/>
    <mergeCell ref="H140:N140"/>
    <mergeCell ref="A141:L141"/>
    <mergeCell ref="A142:L142"/>
    <mergeCell ref="A120:D120"/>
    <mergeCell ref="F120:H120"/>
    <mergeCell ref="K120:M120"/>
    <mergeCell ref="A121:D121"/>
    <mergeCell ref="F121:H121"/>
    <mergeCell ref="K121:M121"/>
    <mergeCell ref="A122:M122"/>
    <mergeCell ref="A124:B124"/>
    <mergeCell ref="A125:F125"/>
    <mergeCell ref="H125:N125"/>
    <mergeCell ref="A117:D117"/>
    <mergeCell ref="F117:H117"/>
    <mergeCell ref="K117:M117"/>
    <mergeCell ref="A118:D118"/>
    <mergeCell ref="F118:H118"/>
    <mergeCell ref="K118:M118"/>
    <mergeCell ref="A119:D119"/>
    <mergeCell ref="F119:H119"/>
    <mergeCell ref="K119:M119"/>
    <mergeCell ref="A114:D114"/>
    <mergeCell ref="F114:H114"/>
    <mergeCell ref="K114:M114"/>
    <mergeCell ref="A115:D115"/>
    <mergeCell ref="F115:H115"/>
    <mergeCell ref="K115:M115"/>
    <mergeCell ref="A116:D116"/>
    <mergeCell ref="F116:H116"/>
    <mergeCell ref="K116:M116"/>
    <mergeCell ref="A111:D111"/>
    <mergeCell ref="F111:H111"/>
    <mergeCell ref="K111:M111"/>
    <mergeCell ref="A112:D112"/>
    <mergeCell ref="F112:H112"/>
    <mergeCell ref="K112:M112"/>
    <mergeCell ref="A113:D113"/>
    <mergeCell ref="F113:H113"/>
    <mergeCell ref="K113:M113"/>
    <mergeCell ref="A108:D108"/>
    <mergeCell ref="F108:H108"/>
    <mergeCell ref="K108:M108"/>
    <mergeCell ref="A109:D109"/>
    <mergeCell ref="F109:H109"/>
    <mergeCell ref="K109:M109"/>
    <mergeCell ref="A110:D110"/>
    <mergeCell ref="F110:H110"/>
    <mergeCell ref="K110:M110"/>
    <mergeCell ref="A105:D105"/>
    <mergeCell ref="F105:H105"/>
    <mergeCell ref="K105:M105"/>
    <mergeCell ref="A106:D106"/>
    <mergeCell ref="F106:H106"/>
    <mergeCell ref="K106:M106"/>
    <mergeCell ref="A107:D107"/>
    <mergeCell ref="F107:H107"/>
    <mergeCell ref="K107:M107"/>
    <mergeCell ref="A102:D102"/>
    <mergeCell ref="F102:H102"/>
    <mergeCell ref="K102:M102"/>
    <mergeCell ref="A103:D103"/>
    <mergeCell ref="F103:H103"/>
    <mergeCell ref="K103:M103"/>
    <mergeCell ref="A104:D104"/>
    <mergeCell ref="F104:H104"/>
    <mergeCell ref="K104:M104"/>
    <mergeCell ref="A99:D99"/>
    <mergeCell ref="F99:H99"/>
    <mergeCell ref="K99:M99"/>
    <mergeCell ref="A100:D100"/>
    <mergeCell ref="F100:H100"/>
    <mergeCell ref="K100:M100"/>
    <mergeCell ref="A101:D101"/>
    <mergeCell ref="F101:H101"/>
    <mergeCell ref="K101:M101"/>
    <mergeCell ref="A96:D96"/>
    <mergeCell ref="F96:H96"/>
    <mergeCell ref="K96:M96"/>
    <mergeCell ref="A97:D97"/>
    <mergeCell ref="F97:H97"/>
    <mergeCell ref="K97:M97"/>
    <mergeCell ref="A98:D98"/>
    <mergeCell ref="F98:H98"/>
    <mergeCell ref="K98:M98"/>
    <mergeCell ref="A93:D93"/>
    <mergeCell ref="F93:H93"/>
    <mergeCell ref="K93:M93"/>
    <mergeCell ref="A94:D94"/>
    <mergeCell ref="F94:H94"/>
    <mergeCell ref="K94:M94"/>
    <mergeCell ref="A95:D95"/>
    <mergeCell ref="F95:H95"/>
    <mergeCell ref="K95:M95"/>
    <mergeCell ref="A90:D90"/>
    <mergeCell ref="F90:H90"/>
    <mergeCell ref="K90:M90"/>
    <mergeCell ref="A91:D91"/>
    <mergeCell ref="F91:H91"/>
    <mergeCell ref="K91:M91"/>
    <mergeCell ref="A92:D92"/>
    <mergeCell ref="F92:H92"/>
    <mergeCell ref="K92:M92"/>
    <mergeCell ref="A87:D87"/>
    <mergeCell ref="F87:H87"/>
    <mergeCell ref="K87:M87"/>
    <mergeCell ref="A88:D88"/>
    <mergeCell ref="F88:H88"/>
    <mergeCell ref="K88:M88"/>
    <mergeCell ref="A89:D89"/>
    <mergeCell ref="F89:H89"/>
    <mergeCell ref="K89:M89"/>
    <mergeCell ref="A84:D84"/>
    <mergeCell ref="F84:H84"/>
    <mergeCell ref="K84:M84"/>
    <mergeCell ref="A85:D85"/>
    <mergeCell ref="F85:H85"/>
    <mergeCell ref="K85:M85"/>
    <mergeCell ref="A86:D86"/>
    <mergeCell ref="F86:H86"/>
    <mergeCell ref="K86:M86"/>
    <mergeCell ref="A81:D81"/>
    <mergeCell ref="F81:H81"/>
    <mergeCell ref="K81:M81"/>
    <mergeCell ref="A82:D82"/>
    <mergeCell ref="F82:H82"/>
    <mergeCell ref="K82:M82"/>
    <mergeCell ref="A83:D83"/>
    <mergeCell ref="F83:H83"/>
    <mergeCell ref="K83:M83"/>
    <mergeCell ref="A78:D78"/>
    <mergeCell ref="F78:H78"/>
    <mergeCell ref="K78:M78"/>
    <mergeCell ref="A79:D79"/>
    <mergeCell ref="F79:H79"/>
    <mergeCell ref="K79:M79"/>
    <mergeCell ref="A80:D80"/>
    <mergeCell ref="F80:H80"/>
    <mergeCell ref="K80:M80"/>
    <mergeCell ref="A75:D75"/>
    <mergeCell ref="F75:H75"/>
    <mergeCell ref="K75:M75"/>
    <mergeCell ref="A76:D76"/>
    <mergeCell ref="F76:H76"/>
    <mergeCell ref="K76:M76"/>
    <mergeCell ref="A77:D77"/>
    <mergeCell ref="F77:H77"/>
    <mergeCell ref="K77:M77"/>
    <mergeCell ref="A72:D72"/>
    <mergeCell ref="F72:H72"/>
    <mergeCell ref="K72:M72"/>
    <mergeCell ref="A73:D73"/>
    <mergeCell ref="F73:H73"/>
    <mergeCell ref="K73:M73"/>
    <mergeCell ref="A74:D74"/>
    <mergeCell ref="F74:H74"/>
    <mergeCell ref="K74:M74"/>
    <mergeCell ref="A69:D69"/>
    <mergeCell ref="F69:H69"/>
    <mergeCell ref="K69:M69"/>
    <mergeCell ref="A70:D70"/>
    <mergeCell ref="F70:H70"/>
    <mergeCell ref="K70:M70"/>
    <mergeCell ref="A71:D71"/>
    <mergeCell ref="F71:H71"/>
    <mergeCell ref="K71:M71"/>
    <mergeCell ref="A66:D66"/>
    <mergeCell ref="F66:H66"/>
    <mergeCell ref="K66:M66"/>
    <mergeCell ref="A67:D67"/>
    <mergeCell ref="F67:H67"/>
    <mergeCell ref="K67:M67"/>
    <mergeCell ref="A68:D68"/>
    <mergeCell ref="F68:H68"/>
    <mergeCell ref="K68:M68"/>
    <mergeCell ref="A63:D63"/>
    <mergeCell ref="F63:H63"/>
    <mergeCell ref="K63:M63"/>
    <mergeCell ref="A64:D64"/>
    <mergeCell ref="F64:H64"/>
    <mergeCell ref="K64:M64"/>
    <mergeCell ref="A65:D65"/>
    <mergeCell ref="F65:H65"/>
    <mergeCell ref="K65:M65"/>
    <mergeCell ref="A60:D60"/>
    <mergeCell ref="F60:H60"/>
    <mergeCell ref="K60:M60"/>
    <mergeCell ref="A61:D61"/>
    <mergeCell ref="F61:H61"/>
    <mergeCell ref="K61:M61"/>
    <mergeCell ref="A62:D62"/>
    <mergeCell ref="F62:H62"/>
    <mergeCell ref="K62:M62"/>
    <mergeCell ref="A57:D57"/>
    <mergeCell ref="F57:H57"/>
    <mergeCell ref="K57:M57"/>
    <mergeCell ref="A58:D58"/>
    <mergeCell ref="F58:H58"/>
    <mergeCell ref="K58:M58"/>
    <mergeCell ref="A59:D59"/>
    <mergeCell ref="F59:H59"/>
    <mergeCell ref="K59:M59"/>
    <mergeCell ref="A54:D54"/>
    <mergeCell ref="F54:H54"/>
    <mergeCell ref="K54:M54"/>
    <mergeCell ref="A55:D55"/>
    <mergeCell ref="F55:H55"/>
    <mergeCell ref="K55:M55"/>
    <mergeCell ref="A56:D56"/>
    <mergeCell ref="F56:H56"/>
    <mergeCell ref="K56:M56"/>
    <mergeCell ref="A51:D51"/>
    <mergeCell ref="F51:H51"/>
    <mergeCell ref="K51:M51"/>
    <mergeCell ref="A52:D52"/>
    <mergeCell ref="F52:H52"/>
    <mergeCell ref="K52:M52"/>
    <mergeCell ref="A53:D53"/>
    <mergeCell ref="F53:H53"/>
    <mergeCell ref="K53:M53"/>
    <mergeCell ref="A48:D48"/>
    <mergeCell ref="F48:H48"/>
    <mergeCell ref="K48:M48"/>
    <mergeCell ref="A49:D49"/>
    <mergeCell ref="F49:H49"/>
    <mergeCell ref="K49:M49"/>
    <mergeCell ref="A50:D50"/>
    <mergeCell ref="F50:H50"/>
    <mergeCell ref="K50:M50"/>
    <mergeCell ref="A45:D45"/>
    <mergeCell ref="F45:H45"/>
    <mergeCell ref="K45:M45"/>
    <mergeCell ref="A46:D46"/>
    <mergeCell ref="F46:H46"/>
    <mergeCell ref="K46:M46"/>
    <mergeCell ref="A47:D47"/>
    <mergeCell ref="F47:H47"/>
    <mergeCell ref="K47:M47"/>
    <mergeCell ref="A42:D42"/>
    <mergeCell ref="F42:H42"/>
    <mergeCell ref="K42:M42"/>
    <mergeCell ref="A43:D43"/>
    <mergeCell ref="F43:H43"/>
    <mergeCell ref="K43:M43"/>
    <mergeCell ref="A44:D44"/>
    <mergeCell ref="F44:H44"/>
    <mergeCell ref="K44:M44"/>
    <mergeCell ref="A39:D39"/>
    <mergeCell ref="F39:H39"/>
    <mergeCell ref="K39:M39"/>
    <mergeCell ref="A40:D40"/>
    <mergeCell ref="F40:H40"/>
    <mergeCell ref="K40:M40"/>
    <mergeCell ref="A41:D41"/>
    <mergeCell ref="F41:H41"/>
    <mergeCell ref="K41:M41"/>
    <mergeCell ref="A36:D36"/>
    <mergeCell ref="F36:H36"/>
    <mergeCell ref="K36:M36"/>
    <mergeCell ref="A37:D37"/>
    <mergeCell ref="F37:H37"/>
    <mergeCell ref="K37:M37"/>
    <mergeCell ref="A38:D38"/>
    <mergeCell ref="F38:H38"/>
    <mergeCell ref="K38:M38"/>
    <mergeCell ref="A33:D33"/>
    <mergeCell ref="F33:H33"/>
    <mergeCell ref="K33:M33"/>
    <mergeCell ref="A34:D34"/>
    <mergeCell ref="F34:H34"/>
    <mergeCell ref="K34:M34"/>
    <mergeCell ref="A35:D35"/>
    <mergeCell ref="F35:H35"/>
    <mergeCell ref="K35:M35"/>
    <mergeCell ref="A30:D30"/>
    <mergeCell ref="F30:H30"/>
    <mergeCell ref="K30:M30"/>
    <mergeCell ref="A31:D31"/>
    <mergeCell ref="F31:H31"/>
    <mergeCell ref="K31:M31"/>
    <mergeCell ref="A32:D32"/>
    <mergeCell ref="F32:H32"/>
    <mergeCell ref="K32:M32"/>
    <mergeCell ref="A27:D27"/>
    <mergeCell ref="F27:H27"/>
    <mergeCell ref="K27:M27"/>
    <mergeCell ref="A28:D28"/>
    <mergeCell ref="F28:H28"/>
    <mergeCell ref="K28:M28"/>
    <mergeCell ref="A29:D29"/>
    <mergeCell ref="F29:H29"/>
    <mergeCell ref="K29:M29"/>
    <mergeCell ref="A24:D24"/>
    <mergeCell ref="F24:H24"/>
    <mergeCell ref="K24:M24"/>
    <mergeCell ref="A25:D25"/>
    <mergeCell ref="F25:H25"/>
    <mergeCell ref="K25:M25"/>
    <mergeCell ref="A26:D26"/>
    <mergeCell ref="F26:H26"/>
    <mergeCell ref="K26:M26"/>
    <mergeCell ref="A21:D21"/>
    <mergeCell ref="F21:H21"/>
    <mergeCell ref="K21:M21"/>
    <mergeCell ref="A22:D22"/>
    <mergeCell ref="F22:H22"/>
    <mergeCell ref="K22:M22"/>
    <mergeCell ref="A23:D23"/>
    <mergeCell ref="F23:H23"/>
    <mergeCell ref="K23:M23"/>
    <mergeCell ref="A18:D18"/>
    <mergeCell ref="F18:H18"/>
    <mergeCell ref="K18:M18"/>
    <mergeCell ref="A19:D19"/>
    <mergeCell ref="F19:H19"/>
    <mergeCell ref="K19:M19"/>
    <mergeCell ref="A20:D20"/>
    <mergeCell ref="F20:H20"/>
    <mergeCell ref="K20:M20"/>
    <mergeCell ref="A15:D15"/>
    <mergeCell ref="F15:H15"/>
    <mergeCell ref="K15:M15"/>
    <mergeCell ref="A16:D16"/>
    <mergeCell ref="F16:H16"/>
    <mergeCell ref="K16:M16"/>
    <mergeCell ref="A17:D17"/>
    <mergeCell ref="F17:H17"/>
    <mergeCell ref="K17:M17"/>
    <mergeCell ref="A12:D12"/>
    <mergeCell ref="F12:H12"/>
    <mergeCell ref="K12:M12"/>
    <mergeCell ref="A13:D13"/>
    <mergeCell ref="F13:H13"/>
    <mergeCell ref="K13:M13"/>
    <mergeCell ref="A14:D14"/>
    <mergeCell ref="F14:H14"/>
    <mergeCell ref="K14:M14"/>
    <mergeCell ref="A9:D9"/>
    <mergeCell ref="F9:H9"/>
    <mergeCell ref="K9:M9"/>
    <mergeCell ref="A10:D10"/>
    <mergeCell ref="F10:H10"/>
    <mergeCell ref="K10:M10"/>
    <mergeCell ref="A11:D11"/>
    <mergeCell ref="F11:H11"/>
    <mergeCell ref="K11:M11"/>
    <mergeCell ref="A6:D6"/>
    <mergeCell ref="F6:H6"/>
    <mergeCell ref="K6:M6"/>
    <mergeCell ref="A7:D7"/>
    <mergeCell ref="F7:H7"/>
    <mergeCell ref="K7:M7"/>
    <mergeCell ref="A8:D8"/>
    <mergeCell ref="F8:H8"/>
    <mergeCell ref="K8:M8"/>
    <mergeCell ref="A1:C1"/>
    <mergeCell ref="A2:C2"/>
    <mergeCell ref="A3:K3"/>
    <mergeCell ref="A4:D4"/>
    <mergeCell ref="F4:H4"/>
    <mergeCell ref="K4:M4"/>
    <mergeCell ref="A5:D5"/>
    <mergeCell ref="F5:H5"/>
    <mergeCell ref="K5:M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1"/>
  <sheetViews>
    <sheetView topLeftCell="A112" workbookViewId="0">
      <selection activeCell="E120" sqref="E120"/>
    </sheetView>
  </sheetViews>
  <sheetFormatPr baseColWidth="10" defaultColWidth="9.1796875" defaultRowHeight="14.5" x14ac:dyDescent="0.35"/>
  <cols>
    <col min="1" max="1" width="44.1796875" style="1" customWidth="1"/>
    <col min="2" max="2" width="3" style="1" customWidth="1"/>
    <col min="3" max="3" width="5.81640625" style="1" customWidth="1"/>
    <col min="4" max="4" width="6.1796875" style="1" customWidth="1"/>
    <col min="5" max="5" width="15.453125" style="1" customWidth="1"/>
    <col min="6" max="6" width="5.81640625" style="1" customWidth="1"/>
    <col min="7" max="7" width="3.81640625" style="1" customWidth="1"/>
    <col min="8" max="8" width="5.26953125" style="1" customWidth="1"/>
    <col min="9" max="9" width="11.453125" style="1" customWidth="1"/>
    <col min="10" max="10" width="11" style="1" customWidth="1"/>
    <col min="11" max="11" width="4.26953125" style="1" customWidth="1"/>
    <col min="12" max="12" width="3.81640625" style="1" customWidth="1"/>
    <col min="13" max="13" width="5.26953125" style="1" customWidth="1"/>
    <col min="14" max="14" width="25.81640625" style="1" customWidth="1"/>
    <col min="15" max="15" width="0.7265625" style="1" customWidth="1"/>
    <col min="16" max="16384" width="9.1796875" style="1"/>
  </cols>
  <sheetData>
    <row r="1" spans="1:13" x14ac:dyDescent="0.35">
      <c r="A1" s="158" t="s">
        <v>134</v>
      </c>
      <c r="B1" s="158"/>
      <c r="C1" s="158"/>
    </row>
    <row r="2" spans="1:13" x14ac:dyDescent="0.35">
      <c r="A2" s="159" t="s">
        <v>159</v>
      </c>
      <c r="B2" s="159"/>
      <c r="C2" s="159"/>
    </row>
    <row r="3" spans="1:13" x14ac:dyDescent="0.35">
      <c r="A3" s="122" t="s">
        <v>130</v>
      </c>
      <c r="B3" s="122"/>
      <c r="C3" s="122"/>
      <c r="D3" s="122"/>
      <c r="E3" s="122"/>
      <c r="F3" s="122"/>
      <c r="G3" s="122"/>
      <c r="H3" s="122"/>
      <c r="I3" s="122"/>
      <c r="J3" s="122"/>
      <c r="K3" s="122"/>
    </row>
    <row r="4" spans="1:13" x14ac:dyDescent="0.35">
      <c r="A4" s="160" t="s">
        <v>136</v>
      </c>
      <c r="B4" s="161"/>
      <c r="C4" s="161"/>
      <c r="D4" s="161"/>
      <c r="E4" s="2" t="s">
        <v>3</v>
      </c>
      <c r="F4" s="148" t="s">
        <v>4</v>
      </c>
      <c r="G4" s="149"/>
      <c r="H4" s="149"/>
      <c r="I4" s="2" t="s">
        <v>5</v>
      </c>
      <c r="J4" s="2" t="s">
        <v>6</v>
      </c>
      <c r="K4" s="148" t="s">
        <v>7</v>
      </c>
      <c r="L4" s="149"/>
      <c r="M4" s="162"/>
    </row>
    <row r="5" spans="1:13" x14ac:dyDescent="0.35">
      <c r="A5" s="153" t="s">
        <v>8</v>
      </c>
      <c r="B5" s="154"/>
      <c r="C5" s="154"/>
      <c r="D5" s="154"/>
      <c r="E5" s="3">
        <v>338.01742300000001</v>
      </c>
      <c r="F5" s="127">
        <v>336.37861255000001</v>
      </c>
      <c r="G5" s="128"/>
      <c r="H5" s="128"/>
      <c r="I5" s="3">
        <v>336.37861255000001</v>
      </c>
      <c r="J5" s="3">
        <v>299.13918068999999</v>
      </c>
      <c r="K5" s="155">
        <v>0.99515169828982397</v>
      </c>
      <c r="L5" s="156"/>
      <c r="M5" s="157"/>
    </row>
    <row r="6" spans="1:13" x14ac:dyDescent="0.35">
      <c r="A6" s="153" t="s">
        <v>155</v>
      </c>
      <c r="B6" s="154"/>
      <c r="C6" s="154"/>
      <c r="D6" s="154"/>
      <c r="E6" s="3">
        <v>58.539897000000003</v>
      </c>
      <c r="F6" s="127">
        <v>55.030371799999998</v>
      </c>
      <c r="G6" s="128"/>
      <c r="H6" s="128"/>
      <c r="I6" s="3">
        <v>55.030371799999998</v>
      </c>
      <c r="J6" s="3">
        <v>49.321038360000003</v>
      </c>
      <c r="K6" s="155">
        <v>0.94004900281939296</v>
      </c>
      <c r="L6" s="156"/>
      <c r="M6" s="157"/>
    </row>
    <row r="7" spans="1:13" x14ac:dyDescent="0.35">
      <c r="A7" s="153" t="s">
        <v>10</v>
      </c>
      <c r="B7" s="154"/>
      <c r="C7" s="154"/>
      <c r="D7" s="154"/>
      <c r="E7" s="3">
        <v>2586.1826930000002</v>
      </c>
      <c r="F7" s="127">
        <v>2574.2611902899998</v>
      </c>
      <c r="G7" s="128"/>
      <c r="H7" s="128"/>
      <c r="I7" s="3">
        <v>2574.2605902300002</v>
      </c>
      <c r="J7" s="3">
        <v>2322.9009393699998</v>
      </c>
      <c r="K7" s="155">
        <v>0.99539007711935101</v>
      </c>
      <c r="L7" s="156"/>
      <c r="M7" s="157"/>
    </row>
    <row r="8" spans="1:13" x14ac:dyDescent="0.35">
      <c r="A8" s="153" t="s">
        <v>11</v>
      </c>
      <c r="B8" s="154"/>
      <c r="C8" s="154"/>
      <c r="D8" s="154"/>
      <c r="E8" s="3">
        <v>1116.8375570000001</v>
      </c>
      <c r="F8" s="127">
        <v>1017.00606726</v>
      </c>
      <c r="G8" s="128"/>
      <c r="H8" s="128"/>
      <c r="I8" s="3">
        <v>1017.00606726</v>
      </c>
      <c r="J8" s="3">
        <v>897.77862331999995</v>
      </c>
      <c r="K8" s="155">
        <v>0.91061234544425296</v>
      </c>
      <c r="L8" s="156"/>
      <c r="M8" s="157"/>
    </row>
    <row r="9" spans="1:13" x14ac:dyDescent="0.35">
      <c r="A9" s="153" t="s">
        <v>12</v>
      </c>
      <c r="B9" s="154"/>
      <c r="C9" s="154"/>
      <c r="D9" s="154"/>
      <c r="E9" s="3">
        <v>652.55978400000004</v>
      </c>
      <c r="F9" s="127">
        <v>611.74074834999999</v>
      </c>
      <c r="G9" s="128"/>
      <c r="H9" s="128"/>
      <c r="I9" s="3">
        <v>611.74074834999999</v>
      </c>
      <c r="J9" s="3">
        <v>452.98274013000002</v>
      </c>
      <c r="K9" s="155">
        <v>0.93744782217532396</v>
      </c>
      <c r="L9" s="156"/>
      <c r="M9" s="157"/>
    </row>
    <row r="10" spans="1:13" x14ac:dyDescent="0.35">
      <c r="A10" s="153" t="s">
        <v>13</v>
      </c>
      <c r="B10" s="154"/>
      <c r="C10" s="154"/>
      <c r="D10" s="154"/>
      <c r="E10" s="3">
        <v>446.65197499999999</v>
      </c>
      <c r="F10" s="127">
        <v>366.50116385000001</v>
      </c>
      <c r="G10" s="128"/>
      <c r="H10" s="128"/>
      <c r="I10" s="3">
        <v>363.82244512</v>
      </c>
      <c r="J10" s="3">
        <v>342.00797376000003</v>
      </c>
      <c r="K10" s="155">
        <v>0.81455465437044094</v>
      </c>
      <c r="L10" s="156"/>
      <c r="M10" s="157"/>
    </row>
    <row r="11" spans="1:13" x14ac:dyDescent="0.35">
      <c r="A11" s="153" t="s">
        <v>14</v>
      </c>
      <c r="B11" s="154"/>
      <c r="C11" s="154"/>
      <c r="D11" s="154"/>
      <c r="E11" s="3">
        <v>83.333954000000006</v>
      </c>
      <c r="F11" s="127">
        <v>82.75899742</v>
      </c>
      <c r="G11" s="128"/>
      <c r="H11" s="128"/>
      <c r="I11" s="3">
        <v>82.73558937</v>
      </c>
      <c r="J11" s="3">
        <v>76.149388290000005</v>
      </c>
      <c r="K11" s="155">
        <v>0.99281967791903902</v>
      </c>
      <c r="L11" s="156"/>
      <c r="M11" s="157"/>
    </row>
    <row r="12" spans="1:13" x14ac:dyDescent="0.35">
      <c r="A12" s="153" t="s">
        <v>15</v>
      </c>
      <c r="B12" s="154"/>
      <c r="C12" s="154"/>
      <c r="D12" s="154"/>
      <c r="E12" s="3">
        <v>199.90260000000001</v>
      </c>
      <c r="F12" s="127">
        <v>186.83906469999999</v>
      </c>
      <c r="G12" s="128"/>
      <c r="H12" s="128"/>
      <c r="I12" s="3">
        <v>186.83906464</v>
      </c>
      <c r="J12" s="3">
        <v>165.79196769000001</v>
      </c>
      <c r="K12" s="155">
        <v>0.93465049799252198</v>
      </c>
      <c r="L12" s="156"/>
      <c r="M12" s="157"/>
    </row>
    <row r="13" spans="1:13" x14ac:dyDescent="0.35">
      <c r="A13" s="153" t="s">
        <v>16</v>
      </c>
      <c r="B13" s="154"/>
      <c r="C13" s="154"/>
      <c r="D13" s="154"/>
      <c r="E13" s="3">
        <v>204.467614</v>
      </c>
      <c r="F13" s="127">
        <v>125.67899246</v>
      </c>
      <c r="G13" s="128"/>
      <c r="H13" s="128"/>
      <c r="I13" s="3">
        <v>125.67899235</v>
      </c>
      <c r="J13" s="3">
        <v>101.06123135</v>
      </c>
      <c r="K13" s="155">
        <v>0.61466454218025901</v>
      </c>
      <c r="L13" s="156"/>
      <c r="M13" s="157"/>
    </row>
    <row r="14" spans="1:13" x14ac:dyDescent="0.35">
      <c r="A14" s="153" t="s">
        <v>17</v>
      </c>
      <c r="B14" s="154"/>
      <c r="C14" s="154"/>
      <c r="D14" s="154"/>
      <c r="E14" s="3">
        <v>57.727111999999998</v>
      </c>
      <c r="F14" s="127">
        <v>53.498881930000003</v>
      </c>
      <c r="G14" s="128"/>
      <c r="H14" s="128"/>
      <c r="I14" s="3">
        <v>53.255718809999998</v>
      </c>
      <c r="J14" s="3">
        <v>47.74203473</v>
      </c>
      <c r="K14" s="155">
        <v>0.92254257947288199</v>
      </c>
      <c r="L14" s="156"/>
      <c r="M14" s="157"/>
    </row>
    <row r="15" spans="1:13" x14ac:dyDescent="0.35">
      <c r="A15" s="153" t="s">
        <v>18</v>
      </c>
      <c r="B15" s="154"/>
      <c r="C15" s="154"/>
      <c r="D15" s="154"/>
      <c r="E15" s="3">
        <v>765.38411399999995</v>
      </c>
      <c r="F15" s="127">
        <v>736.89607218000003</v>
      </c>
      <c r="G15" s="128"/>
      <c r="H15" s="128"/>
      <c r="I15" s="3">
        <v>733.58384134999994</v>
      </c>
      <c r="J15" s="3">
        <v>319.84787738</v>
      </c>
      <c r="K15" s="155">
        <v>0.95845187786325003</v>
      </c>
      <c r="L15" s="156"/>
      <c r="M15" s="157"/>
    </row>
    <row r="16" spans="1:13" x14ac:dyDescent="0.35">
      <c r="A16" s="153" t="s">
        <v>137</v>
      </c>
      <c r="B16" s="154"/>
      <c r="C16" s="154"/>
      <c r="D16" s="154"/>
      <c r="E16" s="3">
        <v>358.026386</v>
      </c>
      <c r="F16" s="127">
        <v>310.39589381000002</v>
      </c>
      <c r="G16" s="128"/>
      <c r="H16" s="128"/>
      <c r="I16" s="3">
        <v>301.88460426</v>
      </c>
      <c r="J16" s="3">
        <v>273.56117332999997</v>
      </c>
      <c r="K16" s="155">
        <v>0.84319093805560996</v>
      </c>
      <c r="L16" s="156"/>
      <c r="M16" s="157"/>
    </row>
    <row r="17" spans="1:13" x14ac:dyDescent="0.35">
      <c r="A17" s="153" t="s">
        <v>19</v>
      </c>
      <c r="B17" s="154"/>
      <c r="C17" s="154"/>
      <c r="D17" s="154"/>
      <c r="E17" s="3">
        <v>120.91554499999999</v>
      </c>
      <c r="F17" s="127">
        <v>120.34915436999999</v>
      </c>
      <c r="G17" s="128"/>
      <c r="H17" s="128"/>
      <c r="I17" s="3">
        <v>120.34915436</v>
      </c>
      <c r="J17" s="3">
        <v>104.22117505999999</v>
      </c>
      <c r="K17" s="155">
        <v>0.995315816175662</v>
      </c>
      <c r="L17" s="156"/>
      <c r="M17" s="157"/>
    </row>
    <row r="18" spans="1:13" x14ac:dyDescent="0.35">
      <c r="A18" s="153" t="s">
        <v>20</v>
      </c>
      <c r="B18" s="154"/>
      <c r="C18" s="154"/>
      <c r="D18" s="154"/>
      <c r="E18" s="3">
        <v>64.081199999999995</v>
      </c>
      <c r="F18" s="127">
        <v>63.138446219999999</v>
      </c>
      <c r="G18" s="128"/>
      <c r="H18" s="128"/>
      <c r="I18" s="3">
        <v>63.090712230000001</v>
      </c>
      <c r="J18" s="3">
        <v>46.51266013</v>
      </c>
      <c r="K18" s="155">
        <v>0.98454323935881305</v>
      </c>
      <c r="L18" s="156"/>
      <c r="M18" s="157"/>
    </row>
    <row r="19" spans="1:13" x14ac:dyDescent="0.35">
      <c r="A19" s="153" t="s">
        <v>21</v>
      </c>
      <c r="B19" s="154"/>
      <c r="C19" s="154"/>
      <c r="D19" s="154"/>
      <c r="E19" s="3">
        <v>63.403598000000002</v>
      </c>
      <c r="F19" s="127">
        <v>62.899792660000003</v>
      </c>
      <c r="G19" s="128"/>
      <c r="H19" s="128"/>
      <c r="I19" s="3">
        <v>62.899792660000003</v>
      </c>
      <c r="J19" s="3">
        <v>46.558747490000002</v>
      </c>
      <c r="K19" s="155">
        <v>0.99205399447520304</v>
      </c>
      <c r="L19" s="156"/>
      <c r="M19" s="157"/>
    </row>
    <row r="20" spans="1:13" x14ac:dyDescent="0.35">
      <c r="A20" s="153" t="s">
        <v>22</v>
      </c>
      <c r="B20" s="154"/>
      <c r="C20" s="154"/>
      <c r="D20" s="154"/>
      <c r="E20" s="3">
        <v>318.20543400000003</v>
      </c>
      <c r="F20" s="127">
        <v>296.95098796000002</v>
      </c>
      <c r="G20" s="128"/>
      <c r="H20" s="128"/>
      <c r="I20" s="3">
        <v>296.86122824</v>
      </c>
      <c r="J20" s="3">
        <v>210.36481972000001</v>
      </c>
      <c r="K20" s="155">
        <v>0.93292318898614401</v>
      </c>
      <c r="L20" s="156"/>
      <c r="M20" s="157"/>
    </row>
    <row r="21" spans="1:13" x14ac:dyDescent="0.35">
      <c r="A21" s="153" t="s">
        <v>23</v>
      </c>
      <c r="B21" s="154"/>
      <c r="C21" s="154"/>
      <c r="D21" s="154"/>
      <c r="E21" s="3">
        <v>1097.2770720000001</v>
      </c>
      <c r="F21" s="127">
        <v>1093.98284261</v>
      </c>
      <c r="G21" s="128"/>
      <c r="H21" s="128"/>
      <c r="I21" s="3">
        <v>1091.42096795</v>
      </c>
      <c r="J21" s="3">
        <v>996.14333571999998</v>
      </c>
      <c r="K21" s="155">
        <v>0.99466305803754196</v>
      </c>
      <c r="L21" s="156"/>
      <c r="M21" s="157"/>
    </row>
    <row r="22" spans="1:13" x14ac:dyDescent="0.35">
      <c r="A22" s="153" t="s">
        <v>24</v>
      </c>
      <c r="B22" s="154"/>
      <c r="C22" s="154"/>
      <c r="D22" s="154"/>
      <c r="E22" s="3">
        <v>521.32321400000001</v>
      </c>
      <c r="F22" s="127">
        <v>518.20928140000001</v>
      </c>
      <c r="G22" s="128"/>
      <c r="H22" s="128"/>
      <c r="I22" s="3">
        <v>517.91621238000005</v>
      </c>
      <c r="J22" s="3">
        <v>466.90426804999998</v>
      </c>
      <c r="K22" s="155">
        <v>0.99346470379889895</v>
      </c>
      <c r="L22" s="156"/>
      <c r="M22" s="157"/>
    </row>
    <row r="23" spans="1:13" x14ac:dyDescent="0.35">
      <c r="A23" s="153" t="s">
        <v>25</v>
      </c>
      <c r="B23" s="154"/>
      <c r="C23" s="154"/>
      <c r="D23" s="154"/>
      <c r="E23" s="3">
        <v>59.179026999999998</v>
      </c>
      <c r="F23" s="127">
        <v>53.931627599999999</v>
      </c>
      <c r="G23" s="128"/>
      <c r="H23" s="128"/>
      <c r="I23" s="3">
        <v>53.93160546</v>
      </c>
      <c r="J23" s="3">
        <v>50.694592530000001</v>
      </c>
      <c r="K23" s="155">
        <v>0.91132970908764699</v>
      </c>
      <c r="L23" s="156"/>
      <c r="M23" s="157"/>
    </row>
    <row r="24" spans="1:13" x14ac:dyDescent="0.35">
      <c r="A24" s="153" t="s">
        <v>26</v>
      </c>
      <c r="B24" s="154"/>
      <c r="C24" s="154"/>
      <c r="D24" s="154"/>
      <c r="E24" s="3">
        <v>224.35400000000001</v>
      </c>
      <c r="F24" s="127">
        <v>203.80212902</v>
      </c>
      <c r="G24" s="128"/>
      <c r="H24" s="128"/>
      <c r="I24" s="3">
        <v>198.22540147999999</v>
      </c>
      <c r="J24" s="3">
        <v>189.43915511</v>
      </c>
      <c r="K24" s="155">
        <v>0.88353852162207902</v>
      </c>
      <c r="L24" s="156"/>
      <c r="M24" s="157"/>
    </row>
    <row r="25" spans="1:13" x14ac:dyDescent="0.35">
      <c r="A25" s="153" t="s">
        <v>138</v>
      </c>
      <c r="B25" s="154"/>
      <c r="C25" s="154"/>
      <c r="D25" s="154"/>
      <c r="E25" s="3">
        <v>210.66461699999999</v>
      </c>
      <c r="F25" s="127">
        <v>191.71618605</v>
      </c>
      <c r="G25" s="128"/>
      <c r="H25" s="128"/>
      <c r="I25" s="3">
        <v>191.66065474000001</v>
      </c>
      <c r="J25" s="3">
        <v>188.01816478999999</v>
      </c>
      <c r="K25" s="155">
        <v>0.90979044069844905</v>
      </c>
      <c r="L25" s="156"/>
      <c r="M25" s="157"/>
    </row>
    <row r="26" spans="1:13" x14ac:dyDescent="0.35">
      <c r="A26" s="153" t="s">
        <v>30</v>
      </c>
      <c r="B26" s="154"/>
      <c r="C26" s="154"/>
      <c r="D26" s="154"/>
      <c r="E26" s="3">
        <v>5060.2203120000004</v>
      </c>
      <c r="F26" s="127">
        <v>5040.6085741300003</v>
      </c>
      <c r="G26" s="128"/>
      <c r="H26" s="128"/>
      <c r="I26" s="3">
        <v>5040.6085739600003</v>
      </c>
      <c r="J26" s="3">
        <v>4940.5691882499996</v>
      </c>
      <c r="K26" s="155">
        <v>0.99612433118900101</v>
      </c>
      <c r="L26" s="156"/>
      <c r="M26" s="157"/>
    </row>
    <row r="27" spans="1:13" x14ac:dyDescent="0.35">
      <c r="A27" s="153" t="s">
        <v>31</v>
      </c>
      <c r="B27" s="154"/>
      <c r="C27" s="154"/>
      <c r="D27" s="154"/>
      <c r="E27" s="3">
        <v>707.75541599999997</v>
      </c>
      <c r="F27" s="127">
        <v>669.33811147999995</v>
      </c>
      <c r="G27" s="128"/>
      <c r="H27" s="128"/>
      <c r="I27" s="3">
        <v>652.94220131999998</v>
      </c>
      <c r="J27" s="3">
        <v>574.84993006000002</v>
      </c>
      <c r="K27" s="155">
        <v>0.92255345075310602</v>
      </c>
      <c r="L27" s="156"/>
      <c r="M27" s="157"/>
    </row>
    <row r="28" spans="1:13" x14ac:dyDescent="0.35">
      <c r="A28" s="153" t="s">
        <v>150</v>
      </c>
      <c r="B28" s="154"/>
      <c r="C28" s="154"/>
      <c r="D28" s="154"/>
      <c r="E28" s="3">
        <v>550.67358100000001</v>
      </c>
      <c r="F28" s="127">
        <v>535.45318737000002</v>
      </c>
      <c r="G28" s="128"/>
      <c r="H28" s="128"/>
      <c r="I28" s="3">
        <v>535.45318737000002</v>
      </c>
      <c r="J28" s="3">
        <v>535.45318737000002</v>
      </c>
      <c r="K28" s="155">
        <v>0.97236040704484095</v>
      </c>
      <c r="L28" s="156"/>
      <c r="M28" s="157"/>
    </row>
    <row r="29" spans="1:13" x14ac:dyDescent="0.35">
      <c r="A29" s="153" t="s">
        <v>33</v>
      </c>
      <c r="B29" s="154"/>
      <c r="C29" s="154"/>
      <c r="D29" s="154"/>
      <c r="E29" s="3">
        <v>90.211793</v>
      </c>
      <c r="F29" s="127">
        <v>85.728004729999995</v>
      </c>
      <c r="G29" s="128"/>
      <c r="H29" s="128"/>
      <c r="I29" s="3">
        <v>85.728004729999995</v>
      </c>
      <c r="J29" s="3">
        <v>76.386677550000002</v>
      </c>
      <c r="K29" s="155">
        <v>0.95029709397306905</v>
      </c>
      <c r="L29" s="156"/>
      <c r="M29" s="157"/>
    </row>
    <row r="30" spans="1:13" x14ac:dyDescent="0.35">
      <c r="A30" s="153" t="s">
        <v>34</v>
      </c>
      <c r="B30" s="154"/>
      <c r="C30" s="154"/>
      <c r="D30" s="154"/>
      <c r="E30" s="3">
        <v>3292.330042</v>
      </c>
      <c r="F30" s="127">
        <v>2884.5696005599998</v>
      </c>
      <c r="G30" s="128"/>
      <c r="H30" s="128"/>
      <c r="I30" s="3">
        <v>2884.0740865600001</v>
      </c>
      <c r="J30" s="3">
        <v>2556.5898840099999</v>
      </c>
      <c r="K30" s="155">
        <v>0.87599786466365503</v>
      </c>
      <c r="L30" s="156"/>
      <c r="M30" s="157"/>
    </row>
    <row r="31" spans="1:13" x14ac:dyDescent="0.35">
      <c r="A31" s="153" t="s">
        <v>35</v>
      </c>
      <c r="B31" s="154"/>
      <c r="C31" s="154"/>
      <c r="D31" s="154"/>
      <c r="E31" s="3">
        <v>2429.7199599999999</v>
      </c>
      <c r="F31" s="127">
        <v>2299.3600043599999</v>
      </c>
      <c r="G31" s="128"/>
      <c r="H31" s="128"/>
      <c r="I31" s="3">
        <v>2287.1528110200002</v>
      </c>
      <c r="J31" s="3">
        <v>2064.6731131900001</v>
      </c>
      <c r="K31" s="155">
        <v>0.94132362933710301</v>
      </c>
      <c r="L31" s="156"/>
      <c r="M31" s="157"/>
    </row>
    <row r="32" spans="1:13" x14ac:dyDescent="0.35">
      <c r="A32" s="153" t="s">
        <v>36</v>
      </c>
      <c r="B32" s="154"/>
      <c r="C32" s="154"/>
      <c r="D32" s="154"/>
      <c r="E32" s="3">
        <v>9161.5829410000006</v>
      </c>
      <c r="F32" s="127">
        <v>8533.8880166599993</v>
      </c>
      <c r="G32" s="128"/>
      <c r="H32" s="128"/>
      <c r="I32" s="3">
        <v>8488.4807400400005</v>
      </c>
      <c r="J32" s="3">
        <v>7454.5081636499999</v>
      </c>
      <c r="K32" s="155">
        <v>0.92652992334460804</v>
      </c>
      <c r="L32" s="156"/>
      <c r="M32" s="157"/>
    </row>
    <row r="33" spans="1:13" x14ac:dyDescent="0.35">
      <c r="A33" s="153" t="s">
        <v>37</v>
      </c>
      <c r="B33" s="154"/>
      <c r="C33" s="154"/>
      <c r="D33" s="154"/>
      <c r="E33" s="3">
        <v>31972.650684</v>
      </c>
      <c r="F33" s="127">
        <v>31456.249681559999</v>
      </c>
      <c r="G33" s="128"/>
      <c r="H33" s="128"/>
      <c r="I33" s="3">
        <v>31443.15035769</v>
      </c>
      <c r="J33" s="3">
        <v>30146.928266930001</v>
      </c>
      <c r="K33" s="155">
        <v>0.98343896064348002</v>
      </c>
      <c r="L33" s="156"/>
      <c r="M33" s="157"/>
    </row>
    <row r="34" spans="1:13" x14ac:dyDescent="0.35">
      <c r="A34" s="153" t="s">
        <v>38</v>
      </c>
      <c r="B34" s="154"/>
      <c r="C34" s="154"/>
      <c r="D34" s="154"/>
      <c r="E34" s="3">
        <v>1267.241346</v>
      </c>
      <c r="F34" s="127">
        <v>1253.5721267700001</v>
      </c>
      <c r="G34" s="128"/>
      <c r="H34" s="128"/>
      <c r="I34" s="3">
        <v>1249.8398805500001</v>
      </c>
      <c r="J34" s="3">
        <v>1193.04952624</v>
      </c>
      <c r="K34" s="155">
        <v>0.98626823098462901</v>
      </c>
      <c r="L34" s="156"/>
      <c r="M34" s="157"/>
    </row>
    <row r="35" spans="1:13" x14ac:dyDescent="0.35">
      <c r="A35" s="153" t="s">
        <v>39</v>
      </c>
      <c r="B35" s="154"/>
      <c r="C35" s="154"/>
      <c r="D35" s="154"/>
      <c r="E35" s="3">
        <v>1575.678242</v>
      </c>
      <c r="F35" s="127">
        <v>1556.5825215</v>
      </c>
      <c r="G35" s="128"/>
      <c r="H35" s="128"/>
      <c r="I35" s="3">
        <v>1556.5825215</v>
      </c>
      <c r="J35" s="3">
        <v>1396.3030354099999</v>
      </c>
      <c r="K35" s="155">
        <v>0.98788095183965896</v>
      </c>
      <c r="L35" s="156"/>
      <c r="M35" s="157"/>
    </row>
    <row r="36" spans="1:13" x14ac:dyDescent="0.35">
      <c r="A36" s="153" t="s">
        <v>40</v>
      </c>
      <c r="B36" s="154"/>
      <c r="C36" s="154"/>
      <c r="D36" s="154"/>
      <c r="E36" s="3">
        <v>364.83000600000003</v>
      </c>
      <c r="F36" s="127">
        <v>364.18774454999999</v>
      </c>
      <c r="G36" s="128"/>
      <c r="H36" s="128"/>
      <c r="I36" s="3">
        <v>363.37108654999997</v>
      </c>
      <c r="J36" s="3">
        <v>344.37944591000002</v>
      </c>
      <c r="K36" s="155">
        <v>0.99600109797438097</v>
      </c>
      <c r="L36" s="156"/>
      <c r="M36" s="157"/>
    </row>
    <row r="37" spans="1:13" x14ac:dyDescent="0.35">
      <c r="A37" s="153" t="s">
        <v>41</v>
      </c>
      <c r="B37" s="154"/>
      <c r="C37" s="154"/>
      <c r="D37" s="154"/>
      <c r="E37" s="3">
        <v>135.59217599999999</v>
      </c>
      <c r="F37" s="127">
        <v>134.16332643999999</v>
      </c>
      <c r="G37" s="128"/>
      <c r="H37" s="128"/>
      <c r="I37" s="3">
        <v>134.16332643999999</v>
      </c>
      <c r="J37" s="3">
        <v>118.95144209</v>
      </c>
      <c r="K37" s="155">
        <v>0.98946215333250498</v>
      </c>
      <c r="L37" s="156"/>
      <c r="M37" s="157"/>
    </row>
    <row r="38" spans="1:13" x14ac:dyDescent="0.35">
      <c r="A38" s="153" t="s">
        <v>42</v>
      </c>
      <c r="B38" s="154"/>
      <c r="C38" s="154"/>
      <c r="D38" s="154"/>
      <c r="E38" s="3">
        <v>193.649179</v>
      </c>
      <c r="F38" s="127">
        <v>174.24370082999999</v>
      </c>
      <c r="G38" s="128"/>
      <c r="H38" s="128"/>
      <c r="I38" s="3">
        <v>174.24370082999999</v>
      </c>
      <c r="J38" s="3">
        <v>161.87265773999999</v>
      </c>
      <c r="K38" s="155">
        <v>0.89979054767900701</v>
      </c>
      <c r="L38" s="156"/>
      <c r="M38" s="157"/>
    </row>
    <row r="39" spans="1:13" x14ac:dyDescent="0.35">
      <c r="A39" s="153" t="s">
        <v>139</v>
      </c>
      <c r="B39" s="154"/>
      <c r="C39" s="154"/>
      <c r="D39" s="154"/>
      <c r="E39" s="3">
        <v>842.39317500000004</v>
      </c>
      <c r="F39" s="127">
        <v>728.42940255999997</v>
      </c>
      <c r="G39" s="128"/>
      <c r="H39" s="128"/>
      <c r="I39" s="3">
        <v>717.57967060999999</v>
      </c>
      <c r="J39" s="3">
        <v>326.49480899000002</v>
      </c>
      <c r="K39" s="155">
        <v>0.85183462058557202</v>
      </c>
      <c r="L39" s="156"/>
      <c r="M39" s="157"/>
    </row>
    <row r="40" spans="1:13" x14ac:dyDescent="0.35">
      <c r="A40" s="153" t="s">
        <v>44</v>
      </c>
      <c r="B40" s="154"/>
      <c r="C40" s="154"/>
      <c r="D40" s="154"/>
      <c r="E40" s="3">
        <v>97.263999999999996</v>
      </c>
      <c r="F40" s="127">
        <v>93.340742160000005</v>
      </c>
      <c r="G40" s="128"/>
      <c r="H40" s="128"/>
      <c r="I40" s="3">
        <v>93.340740969999999</v>
      </c>
      <c r="J40" s="3">
        <v>89.945020600000007</v>
      </c>
      <c r="K40" s="155">
        <v>0.95966381158496505</v>
      </c>
      <c r="L40" s="156"/>
      <c r="M40" s="157"/>
    </row>
    <row r="41" spans="1:13" x14ac:dyDescent="0.35">
      <c r="A41" s="153" t="s">
        <v>45</v>
      </c>
      <c r="B41" s="154"/>
      <c r="C41" s="154"/>
      <c r="D41" s="154"/>
      <c r="E41" s="3">
        <v>5611.1091429999997</v>
      </c>
      <c r="F41" s="127">
        <v>5386.8160944800002</v>
      </c>
      <c r="G41" s="128"/>
      <c r="H41" s="128"/>
      <c r="I41" s="3">
        <v>5386.8160944800002</v>
      </c>
      <c r="J41" s="3">
        <v>5119.3973062200002</v>
      </c>
      <c r="K41" s="155">
        <v>0.96002696743124105</v>
      </c>
      <c r="L41" s="156"/>
      <c r="M41" s="157"/>
    </row>
    <row r="42" spans="1:13" x14ac:dyDescent="0.35">
      <c r="A42" s="153" t="s">
        <v>46</v>
      </c>
      <c r="B42" s="154"/>
      <c r="C42" s="154"/>
      <c r="D42" s="154"/>
      <c r="E42" s="3">
        <v>364.524</v>
      </c>
      <c r="F42" s="127">
        <v>347.060182</v>
      </c>
      <c r="G42" s="128"/>
      <c r="H42" s="128"/>
      <c r="I42" s="3">
        <v>344.07890200000003</v>
      </c>
      <c r="J42" s="3">
        <v>272.97284524000003</v>
      </c>
      <c r="K42" s="155">
        <v>0.94391288913761495</v>
      </c>
      <c r="L42" s="156"/>
      <c r="M42" s="157"/>
    </row>
    <row r="43" spans="1:13" x14ac:dyDescent="0.35">
      <c r="A43" s="153" t="s">
        <v>47</v>
      </c>
      <c r="B43" s="154"/>
      <c r="C43" s="154"/>
      <c r="D43" s="154"/>
      <c r="E43" s="3">
        <v>480.52662299999997</v>
      </c>
      <c r="F43" s="127">
        <v>338.40827982000002</v>
      </c>
      <c r="G43" s="128"/>
      <c r="H43" s="128"/>
      <c r="I43" s="3">
        <v>327.02136256</v>
      </c>
      <c r="J43" s="3">
        <v>286.28086889000002</v>
      </c>
      <c r="K43" s="155">
        <v>0.68054785501447701</v>
      </c>
      <c r="L43" s="156"/>
      <c r="M43" s="157"/>
    </row>
    <row r="44" spans="1:13" x14ac:dyDescent="0.35">
      <c r="A44" s="153" t="s">
        <v>48</v>
      </c>
      <c r="B44" s="154"/>
      <c r="C44" s="154"/>
      <c r="D44" s="154"/>
      <c r="E44" s="3">
        <v>15.159188</v>
      </c>
      <c r="F44" s="127">
        <v>13.60110117</v>
      </c>
      <c r="G44" s="128"/>
      <c r="H44" s="128"/>
      <c r="I44" s="3">
        <v>13.60110117</v>
      </c>
      <c r="J44" s="3">
        <v>12.63009125</v>
      </c>
      <c r="K44" s="155">
        <v>0.89721831868567103</v>
      </c>
      <c r="L44" s="156"/>
      <c r="M44" s="157"/>
    </row>
    <row r="45" spans="1:13" x14ac:dyDescent="0.35">
      <c r="A45" s="153" t="s">
        <v>140</v>
      </c>
      <c r="B45" s="154"/>
      <c r="C45" s="154"/>
      <c r="D45" s="154"/>
      <c r="E45" s="3">
        <v>13167.948829999999</v>
      </c>
      <c r="F45" s="127">
        <v>11329.86099891</v>
      </c>
      <c r="G45" s="128"/>
      <c r="H45" s="128"/>
      <c r="I45" s="3">
        <v>11327.63965542</v>
      </c>
      <c r="J45" s="3">
        <v>9553.7563986099995</v>
      </c>
      <c r="K45" s="155">
        <v>0.86024329238071595</v>
      </c>
      <c r="L45" s="156"/>
      <c r="M45" s="157"/>
    </row>
    <row r="46" spans="1:13" x14ac:dyDescent="0.35">
      <c r="A46" s="153" t="s">
        <v>50</v>
      </c>
      <c r="B46" s="154"/>
      <c r="C46" s="154"/>
      <c r="D46" s="154"/>
      <c r="E46" s="3">
        <v>6857.8424130000003</v>
      </c>
      <c r="F46" s="127">
        <v>6714.2898370100002</v>
      </c>
      <c r="G46" s="128"/>
      <c r="H46" s="128"/>
      <c r="I46" s="3">
        <v>6680.2429000000002</v>
      </c>
      <c r="J46" s="3">
        <v>6280.1971157999997</v>
      </c>
      <c r="K46" s="155">
        <v>0.97410271302482299</v>
      </c>
      <c r="L46" s="156"/>
      <c r="M46" s="157"/>
    </row>
    <row r="47" spans="1:13" x14ac:dyDescent="0.35">
      <c r="A47" s="153" t="s">
        <v>141</v>
      </c>
      <c r="B47" s="154"/>
      <c r="C47" s="154"/>
      <c r="D47" s="154"/>
      <c r="E47" s="3">
        <v>30735.664234</v>
      </c>
      <c r="F47" s="127">
        <v>30666.34235857</v>
      </c>
      <c r="G47" s="128"/>
      <c r="H47" s="128"/>
      <c r="I47" s="3">
        <v>30649.382042779998</v>
      </c>
      <c r="J47" s="3">
        <v>26748.272684600001</v>
      </c>
      <c r="K47" s="155">
        <v>0.99719276633935405</v>
      </c>
      <c r="L47" s="156"/>
      <c r="M47" s="157"/>
    </row>
    <row r="48" spans="1:13" x14ac:dyDescent="0.35">
      <c r="A48" s="153" t="s">
        <v>55</v>
      </c>
      <c r="B48" s="154"/>
      <c r="C48" s="154"/>
      <c r="D48" s="154"/>
      <c r="E48" s="3">
        <v>3449.3360299999999</v>
      </c>
      <c r="F48" s="127">
        <v>3324.1230401900002</v>
      </c>
      <c r="G48" s="128"/>
      <c r="H48" s="128"/>
      <c r="I48" s="3">
        <v>3286.5823428499998</v>
      </c>
      <c r="J48" s="3">
        <v>3196.9519029899998</v>
      </c>
      <c r="K48" s="155">
        <v>0.95281593740520598</v>
      </c>
      <c r="L48" s="156"/>
      <c r="M48" s="157"/>
    </row>
    <row r="49" spans="1:13" x14ac:dyDescent="0.35">
      <c r="A49" s="153" t="s">
        <v>142</v>
      </c>
      <c r="B49" s="154"/>
      <c r="C49" s="154"/>
      <c r="D49" s="154"/>
      <c r="E49" s="3">
        <v>1484.2074130000001</v>
      </c>
      <c r="F49" s="127">
        <v>826.33764514999996</v>
      </c>
      <c r="G49" s="128"/>
      <c r="H49" s="128"/>
      <c r="I49" s="3">
        <v>823.51411762999999</v>
      </c>
      <c r="J49" s="3">
        <v>702.30607212999996</v>
      </c>
      <c r="K49" s="155">
        <v>0.55485110127933301</v>
      </c>
      <c r="L49" s="156"/>
      <c r="M49" s="157"/>
    </row>
    <row r="50" spans="1:13" x14ac:dyDescent="0.35">
      <c r="A50" s="153" t="s">
        <v>57</v>
      </c>
      <c r="B50" s="154"/>
      <c r="C50" s="154"/>
      <c r="D50" s="154"/>
      <c r="E50" s="3">
        <v>240.560911</v>
      </c>
      <c r="F50" s="127">
        <v>239.73920197000001</v>
      </c>
      <c r="G50" s="128"/>
      <c r="H50" s="128"/>
      <c r="I50" s="3">
        <v>239.73920197000001</v>
      </c>
      <c r="J50" s="3">
        <v>209.91806940000001</v>
      </c>
      <c r="K50" s="155">
        <v>0.99658419555120503</v>
      </c>
      <c r="L50" s="156"/>
      <c r="M50" s="157"/>
    </row>
    <row r="51" spans="1:13" x14ac:dyDescent="0.35">
      <c r="A51" s="153" t="s">
        <v>58</v>
      </c>
      <c r="B51" s="154"/>
      <c r="C51" s="154"/>
      <c r="D51" s="154"/>
      <c r="E51" s="3">
        <v>1136.7215799999999</v>
      </c>
      <c r="F51" s="127">
        <v>871.82047877000002</v>
      </c>
      <c r="G51" s="128"/>
      <c r="H51" s="128"/>
      <c r="I51" s="3">
        <v>871.82047877000002</v>
      </c>
      <c r="J51" s="3">
        <v>836.03888227000004</v>
      </c>
      <c r="K51" s="155">
        <v>0.766960436143035</v>
      </c>
      <c r="L51" s="156"/>
      <c r="M51" s="157"/>
    </row>
    <row r="52" spans="1:13" x14ac:dyDescent="0.35">
      <c r="A52" s="153" t="s">
        <v>59</v>
      </c>
      <c r="B52" s="154"/>
      <c r="C52" s="154"/>
      <c r="D52" s="154"/>
      <c r="E52" s="3">
        <v>1116.397279</v>
      </c>
      <c r="F52" s="127">
        <v>1019.3110033299999</v>
      </c>
      <c r="G52" s="128"/>
      <c r="H52" s="128"/>
      <c r="I52" s="3">
        <v>1019.3110033299999</v>
      </c>
      <c r="J52" s="3">
        <v>840.19207542000004</v>
      </c>
      <c r="K52" s="155">
        <v>0.91303608715620999</v>
      </c>
      <c r="L52" s="156"/>
      <c r="M52" s="157"/>
    </row>
    <row r="53" spans="1:13" x14ac:dyDescent="0.35">
      <c r="A53" s="153" t="s">
        <v>151</v>
      </c>
      <c r="B53" s="154"/>
      <c r="C53" s="154"/>
      <c r="D53" s="154"/>
      <c r="E53" s="3">
        <v>637.09447499999999</v>
      </c>
      <c r="F53" s="127">
        <v>593.46882013000004</v>
      </c>
      <c r="G53" s="128"/>
      <c r="H53" s="128"/>
      <c r="I53" s="3">
        <v>593.40164780999999</v>
      </c>
      <c r="J53" s="3">
        <v>487.17601236000002</v>
      </c>
      <c r="K53" s="155">
        <v>0.93141860602385596</v>
      </c>
      <c r="L53" s="156"/>
      <c r="M53" s="157"/>
    </row>
    <row r="54" spans="1:13" x14ac:dyDescent="0.35">
      <c r="A54" s="153" t="s">
        <v>61</v>
      </c>
      <c r="B54" s="154"/>
      <c r="C54" s="154"/>
      <c r="D54" s="154"/>
      <c r="E54" s="3">
        <v>95.113975999999994</v>
      </c>
      <c r="F54" s="127">
        <v>84.469964189999999</v>
      </c>
      <c r="G54" s="128"/>
      <c r="H54" s="128"/>
      <c r="I54" s="3">
        <v>76.945871030000006</v>
      </c>
      <c r="J54" s="3">
        <v>73.203271529999995</v>
      </c>
      <c r="K54" s="155">
        <v>0.80898595838323495</v>
      </c>
      <c r="L54" s="156"/>
      <c r="M54" s="157"/>
    </row>
    <row r="55" spans="1:13" x14ac:dyDescent="0.35">
      <c r="A55" s="153" t="s">
        <v>62</v>
      </c>
      <c r="B55" s="154"/>
      <c r="C55" s="154"/>
      <c r="D55" s="154"/>
      <c r="E55" s="3">
        <v>52.58</v>
      </c>
      <c r="F55" s="127">
        <v>51.299892</v>
      </c>
      <c r="G55" s="128"/>
      <c r="H55" s="128"/>
      <c r="I55" s="3">
        <v>51.299892</v>
      </c>
      <c r="J55" s="3">
        <v>47.65341961</v>
      </c>
      <c r="K55" s="155">
        <v>0.97565408900722705</v>
      </c>
      <c r="L55" s="156"/>
      <c r="M55" s="157"/>
    </row>
    <row r="56" spans="1:13" x14ac:dyDescent="0.35">
      <c r="A56" s="153" t="s">
        <v>63</v>
      </c>
      <c r="B56" s="154"/>
      <c r="C56" s="154"/>
      <c r="D56" s="154"/>
      <c r="E56" s="3">
        <v>600.77372700000001</v>
      </c>
      <c r="F56" s="127">
        <v>567.04413108000006</v>
      </c>
      <c r="G56" s="128"/>
      <c r="H56" s="128"/>
      <c r="I56" s="3">
        <v>567.04413108000006</v>
      </c>
      <c r="J56" s="3">
        <v>503.32911250000001</v>
      </c>
      <c r="K56" s="155">
        <v>0.94385640649029201</v>
      </c>
      <c r="L56" s="156"/>
      <c r="M56" s="157"/>
    </row>
    <row r="57" spans="1:13" x14ac:dyDescent="0.35">
      <c r="A57" s="153" t="s">
        <v>64</v>
      </c>
      <c r="B57" s="154"/>
      <c r="C57" s="154"/>
      <c r="D57" s="154"/>
      <c r="E57" s="3">
        <v>559.15099999999995</v>
      </c>
      <c r="F57" s="127">
        <v>153.37950135</v>
      </c>
      <c r="G57" s="128"/>
      <c r="H57" s="128"/>
      <c r="I57" s="3">
        <v>153.37949791</v>
      </c>
      <c r="J57" s="3">
        <v>103.14326051</v>
      </c>
      <c r="K57" s="155">
        <v>0.27430783081850901</v>
      </c>
      <c r="L57" s="156"/>
      <c r="M57" s="157"/>
    </row>
    <row r="58" spans="1:13" x14ac:dyDescent="0.35">
      <c r="A58" s="153" t="s">
        <v>65</v>
      </c>
      <c r="B58" s="154"/>
      <c r="C58" s="154"/>
      <c r="D58" s="154"/>
      <c r="E58" s="3">
        <v>545.97021400000006</v>
      </c>
      <c r="F58" s="127">
        <v>371.01236177999999</v>
      </c>
      <c r="G58" s="128"/>
      <c r="H58" s="128"/>
      <c r="I58" s="3">
        <v>370.38987589999999</v>
      </c>
      <c r="J58" s="3">
        <v>299.45955148000002</v>
      </c>
      <c r="K58" s="155">
        <v>0.67840674528079603</v>
      </c>
      <c r="L58" s="156"/>
      <c r="M58" s="157"/>
    </row>
    <row r="59" spans="1:13" x14ac:dyDescent="0.35">
      <c r="A59" s="153" t="s">
        <v>156</v>
      </c>
      <c r="B59" s="154"/>
      <c r="C59" s="154"/>
      <c r="D59" s="154"/>
      <c r="E59" s="3">
        <v>29.026956999999999</v>
      </c>
      <c r="F59" s="127">
        <v>20.894227839999999</v>
      </c>
      <c r="G59" s="128"/>
      <c r="H59" s="128"/>
      <c r="I59" s="3">
        <v>20.87251917</v>
      </c>
      <c r="J59" s="3">
        <v>17.899849190000001</v>
      </c>
      <c r="K59" s="155">
        <v>0.71907362421765397</v>
      </c>
      <c r="L59" s="156"/>
      <c r="M59" s="157"/>
    </row>
    <row r="60" spans="1:13" x14ac:dyDescent="0.35">
      <c r="A60" s="153" t="s">
        <v>66</v>
      </c>
      <c r="B60" s="154"/>
      <c r="C60" s="154"/>
      <c r="D60" s="154"/>
      <c r="E60" s="3">
        <v>179.67724000000001</v>
      </c>
      <c r="F60" s="127">
        <v>90.929859410000006</v>
      </c>
      <c r="G60" s="128"/>
      <c r="H60" s="128"/>
      <c r="I60" s="3">
        <v>90.859347040000003</v>
      </c>
      <c r="J60" s="3">
        <v>86.392957190000004</v>
      </c>
      <c r="K60" s="155">
        <v>0.50568089224878998</v>
      </c>
      <c r="L60" s="156"/>
      <c r="M60" s="157"/>
    </row>
    <row r="61" spans="1:13" x14ac:dyDescent="0.35">
      <c r="A61" s="153" t="s">
        <v>69</v>
      </c>
      <c r="B61" s="154"/>
      <c r="C61" s="154"/>
      <c r="D61" s="154"/>
      <c r="E61" s="3">
        <v>3362.2209579999999</v>
      </c>
      <c r="F61" s="127">
        <v>3175.1165903699998</v>
      </c>
      <c r="G61" s="128"/>
      <c r="H61" s="128"/>
      <c r="I61" s="3">
        <v>3171.3692122000002</v>
      </c>
      <c r="J61" s="3">
        <v>3033.8641424500001</v>
      </c>
      <c r="K61" s="155">
        <v>0.94323640588049695</v>
      </c>
      <c r="L61" s="156"/>
      <c r="M61" s="157"/>
    </row>
    <row r="62" spans="1:13" x14ac:dyDescent="0.35">
      <c r="A62" s="153" t="s">
        <v>143</v>
      </c>
      <c r="B62" s="154"/>
      <c r="C62" s="154"/>
      <c r="D62" s="154"/>
      <c r="E62" s="3">
        <v>58531.029028999998</v>
      </c>
      <c r="F62" s="127">
        <v>54696.064689669998</v>
      </c>
      <c r="G62" s="128"/>
      <c r="H62" s="128"/>
      <c r="I62" s="3">
        <v>54588.28808292</v>
      </c>
      <c r="J62" s="3">
        <v>49102.309731000001</v>
      </c>
      <c r="K62" s="155">
        <v>0.93263844816180297</v>
      </c>
      <c r="L62" s="156"/>
      <c r="M62" s="157"/>
    </row>
    <row r="63" spans="1:13" x14ac:dyDescent="0.35">
      <c r="A63" s="153" t="s">
        <v>70</v>
      </c>
      <c r="B63" s="154"/>
      <c r="C63" s="154"/>
      <c r="D63" s="154"/>
      <c r="E63" s="3">
        <v>50331.670869000001</v>
      </c>
      <c r="F63" s="127">
        <v>47879.143306550002</v>
      </c>
      <c r="G63" s="128"/>
      <c r="H63" s="128"/>
      <c r="I63" s="3">
        <v>47879.143306550002</v>
      </c>
      <c r="J63" s="3">
        <v>47879.143306550002</v>
      </c>
      <c r="K63" s="155">
        <v>0.95127267741948596</v>
      </c>
      <c r="L63" s="156"/>
      <c r="M63" s="157"/>
    </row>
    <row r="64" spans="1:13" x14ac:dyDescent="0.35">
      <c r="A64" s="153" t="s">
        <v>71</v>
      </c>
      <c r="B64" s="154"/>
      <c r="C64" s="154"/>
      <c r="D64" s="154"/>
      <c r="E64" s="3">
        <v>56826.361137</v>
      </c>
      <c r="F64" s="127">
        <v>55530.441371779998</v>
      </c>
      <c r="G64" s="128"/>
      <c r="H64" s="128"/>
      <c r="I64" s="3">
        <v>55530.441371779998</v>
      </c>
      <c r="J64" s="3">
        <v>51336.381936029997</v>
      </c>
      <c r="K64" s="155">
        <v>0.97719509503528201</v>
      </c>
      <c r="L64" s="156"/>
      <c r="M64" s="157"/>
    </row>
    <row r="65" spans="1:13" x14ac:dyDescent="0.35">
      <c r="A65" s="153" t="s">
        <v>144</v>
      </c>
      <c r="B65" s="154"/>
      <c r="C65" s="154"/>
      <c r="D65" s="154"/>
      <c r="E65" s="3">
        <v>4294.2393590000001</v>
      </c>
      <c r="F65" s="127">
        <v>2426.16916163</v>
      </c>
      <c r="G65" s="128"/>
      <c r="H65" s="128"/>
      <c r="I65" s="3">
        <v>2408.8597384300001</v>
      </c>
      <c r="J65" s="3">
        <v>2154.6039432299999</v>
      </c>
      <c r="K65" s="155">
        <v>0.56095143680834603</v>
      </c>
      <c r="L65" s="156"/>
      <c r="M65" s="157"/>
    </row>
    <row r="66" spans="1:13" x14ac:dyDescent="0.35">
      <c r="A66" s="153" t="s">
        <v>160</v>
      </c>
      <c r="B66" s="154"/>
      <c r="C66" s="154"/>
      <c r="D66" s="154"/>
      <c r="E66" s="3">
        <v>77.051157000000003</v>
      </c>
      <c r="F66" s="127">
        <v>65.422592170000001</v>
      </c>
      <c r="G66" s="128"/>
      <c r="H66" s="128"/>
      <c r="I66" s="3">
        <v>64.735913170000003</v>
      </c>
      <c r="J66" s="3">
        <v>60.782234699999997</v>
      </c>
      <c r="K66" s="155">
        <v>0.84016795711451797</v>
      </c>
      <c r="L66" s="156"/>
      <c r="M66" s="157"/>
    </row>
    <row r="67" spans="1:13" x14ac:dyDescent="0.35">
      <c r="A67" s="153" t="s">
        <v>73</v>
      </c>
      <c r="B67" s="154"/>
      <c r="C67" s="154"/>
      <c r="D67" s="154"/>
      <c r="E67" s="3">
        <v>1226.320297</v>
      </c>
      <c r="F67" s="127">
        <v>1184.17277001</v>
      </c>
      <c r="G67" s="128"/>
      <c r="H67" s="128"/>
      <c r="I67" s="3">
        <v>1182.15223524</v>
      </c>
      <c r="J67" s="3">
        <v>1113.20706223</v>
      </c>
      <c r="K67" s="155">
        <v>0.96398325798892004</v>
      </c>
      <c r="L67" s="156"/>
      <c r="M67" s="157"/>
    </row>
    <row r="68" spans="1:13" x14ac:dyDescent="0.35">
      <c r="A68" s="153" t="s">
        <v>74</v>
      </c>
      <c r="B68" s="154"/>
      <c r="C68" s="154"/>
      <c r="D68" s="154"/>
      <c r="E68" s="3">
        <v>646.59212500000001</v>
      </c>
      <c r="F68" s="127">
        <v>640.45790582999996</v>
      </c>
      <c r="G68" s="128"/>
      <c r="H68" s="128"/>
      <c r="I68" s="3">
        <v>640.25044114000002</v>
      </c>
      <c r="J68" s="3">
        <v>607.11005216000001</v>
      </c>
      <c r="K68" s="155">
        <v>0.99019214182356496</v>
      </c>
      <c r="L68" s="156"/>
      <c r="M68" s="157"/>
    </row>
    <row r="69" spans="1:13" x14ac:dyDescent="0.35">
      <c r="A69" s="153" t="s">
        <v>145</v>
      </c>
      <c r="B69" s="154"/>
      <c r="C69" s="154"/>
      <c r="D69" s="154"/>
      <c r="E69" s="3">
        <v>711.532151</v>
      </c>
      <c r="F69" s="127">
        <v>577.36542692</v>
      </c>
      <c r="G69" s="128"/>
      <c r="H69" s="128"/>
      <c r="I69" s="3">
        <v>571.60371081000005</v>
      </c>
      <c r="J69" s="3">
        <v>434.81935952999999</v>
      </c>
      <c r="K69" s="155">
        <v>0.80334206965441901</v>
      </c>
      <c r="L69" s="156"/>
      <c r="M69" s="157"/>
    </row>
    <row r="70" spans="1:13" x14ac:dyDescent="0.35">
      <c r="A70" s="153" t="s">
        <v>146</v>
      </c>
      <c r="B70" s="154"/>
      <c r="C70" s="154"/>
      <c r="D70" s="154"/>
      <c r="E70" s="3">
        <v>3165.347769</v>
      </c>
      <c r="F70" s="127">
        <v>2516.9949115200002</v>
      </c>
      <c r="G70" s="128"/>
      <c r="H70" s="128"/>
      <c r="I70" s="3">
        <v>2488.39607441</v>
      </c>
      <c r="J70" s="3">
        <v>2083.4294989599998</v>
      </c>
      <c r="K70" s="155">
        <v>0.78613670787780099</v>
      </c>
      <c r="L70" s="156"/>
      <c r="M70" s="157"/>
    </row>
    <row r="71" spans="1:13" x14ac:dyDescent="0.35">
      <c r="A71" s="153" t="s">
        <v>78</v>
      </c>
      <c r="B71" s="154"/>
      <c r="C71" s="154"/>
      <c r="D71" s="154"/>
      <c r="E71" s="3">
        <v>826.298947</v>
      </c>
      <c r="F71" s="127">
        <v>734.94742441000005</v>
      </c>
      <c r="G71" s="128"/>
      <c r="H71" s="128"/>
      <c r="I71" s="3">
        <v>730.33349432</v>
      </c>
      <c r="J71" s="3">
        <v>387.28319639</v>
      </c>
      <c r="K71" s="155">
        <v>0.88386109769543197</v>
      </c>
      <c r="L71" s="156"/>
      <c r="M71" s="157"/>
    </row>
    <row r="72" spans="1:13" x14ac:dyDescent="0.35">
      <c r="A72" s="153" t="s">
        <v>79</v>
      </c>
      <c r="B72" s="154"/>
      <c r="C72" s="154"/>
      <c r="D72" s="154"/>
      <c r="E72" s="3">
        <v>570.60377000000005</v>
      </c>
      <c r="F72" s="127">
        <v>453.63955676</v>
      </c>
      <c r="G72" s="128"/>
      <c r="H72" s="128"/>
      <c r="I72" s="3">
        <v>398.88261841000002</v>
      </c>
      <c r="J72" s="3">
        <v>232.57437540999999</v>
      </c>
      <c r="K72" s="155">
        <v>0.69905359792838395</v>
      </c>
      <c r="L72" s="156"/>
      <c r="M72" s="157"/>
    </row>
    <row r="73" spans="1:13" x14ac:dyDescent="0.35">
      <c r="A73" s="153" t="s">
        <v>80</v>
      </c>
      <c r="B73" s="154"/>
      <c r="C73" s="154"/>
      <c r="D73" s="154"/>
      <c r="E73" s="3">
        <v>106.26684400000001</v>
      </c>
      <c r="F73" s="127">
        <v>89.233738740000007</v>
      </c>
      <c r="G73" s="128"/>
      <c r="H73" s="128"/>
      <c r="I73" s="3">
        <v>89.233738740000007</v>
      </c>
      <c r="J73" s="3">
        <v>83.231661950000003</v>
      </c>
      <c r="K73" s="155">
        <v>0.83971383153149803</v>
      </c>
      <c r="L73" s="156"/>
      <c r="M73" s="157"/>
    </row>
    <row r="74" spans="1:13" x14ac:dyDescent="0.35">
      <c r="A74" s="153" t="s">
        <v>81</v>
      </c>
      <c r="B74" s="154"/>
      <c r="C74" s="154"/>
      <c r="D74" s="154"/>
      <c r="E74" s="3">
        <v>7778.2967790000002</v>
      </c>
      <c r="F74" s="127">
        <v>7648.6310174</v>
      </c>
      <c r="G74" s="128"/>
      <c r="H74" s="128"/>
      <c r="I74" s="3">
        <v>7637.8498007600001</v>
      </c>
      <c r="J74" s="3">
        <v>6915.9146455800001</v>
      </c>
      <c r="K74" s="155">
        <v>0.981943736240666</v>
      </c>
      <c r="L74" s="156"/>
      <c r="M74" s="157"/>
    </row>
    <row r="75" spans="1:13" x14ac:dyDescent="0.35">
      <c r="A75" s="153" t="s">
        <v>82</v>
      </c>
      <c r="B75" s="154"/>
      <c r="C75" s="154"/>
      <c r="D75" s="154"/>
      <c r="E75" s="3">
        <v>7010.0912150000004</v>
      </c>
      <c r="F75" s="127">
        <v>6822.9150724399997</v>
      </c>
      <c r="G75" s="128"/>
      <c r="H75" s="128"/>
      <c r="I75" s="3">
        <v>6753.1979210299996</v>
      </c>
      <c r="J75" s="3">
        <v>6614.3989244799996</v>
      </c>
      <c r="K75" s="155">
        <v>0.96335378726309495</v>
      </c>
      <c r="L75" s="156"/>
      <c r="M75" s="157"/>
    </row>
    <row r="76" spans="1:13" x14ac:dyDescent="0.35">
      <c r="A76" s="153" t="s">
        <v>152</v>
      </c>
      <c r="B76" s="154"/>
      <c r="C76" s="154"/>
      <c r="D76" s="154"/>
      <c r="E76" s="3">
        <v>13.097194999999999</v>
      </c>
      <c r="F76" s="127">
        <v>5.2073881999999996</v>
      </c>
      <c r="G76" s="128"/>
      <c r="H76" s="128"/>
      <c r="I76" s="3">
        <v>5.1331446700000001</v>
      </c>
      <c r="J76" s="3">
        <v>4.4207581200000003</v>
      </c>
      <c r="K76" s="155">
        <v>0.39192702483241598</v>
      </c>
      <c r="L76" s="156"/>
      <c r="M76" s="157"/>
    </row>
    <row r="77" spans="1:13" x14ac:dyDescent="0.35">
      <c r="A77" s="153" t="s">
        <v>84</v>
      </c>
      <c r="B77" s="154"/>
      <c r="C77" s="154"/>
      <c r="D77" s="154"/>
      <c r="E77" s="3">
        <v>4416.1071499999998</v>
      </c>
      <c r="F77" s="127">
        <v>4296.2443242899999</v>
      </c>
      <c r="G77" s="128"/>
      <c r="H77" s="128"/>
      <c r="I77" s="3">
        <v>4295.7768324299996</v>
      </c>
      <c r="J77" s="3">
        <v>3960.48646874</v>
      </c>
      <c r="K77" s="155">
        <v>0.97275194792997799</v>
      </c>
      <c r="L77" s="156"/>
      <c r="M77" s="157"/>
    </row>
    <row r="78" spans="1:13" x14ac:dyDescent="0.35">
      <c r="A78" s="153" t="s">
        <v>85</v>
      </c>
      <c r="B78" s="154"/>
      <c r="C78" s="154"/>
      <c r="D78" s="154"/>
      <c r="E78" s="3">
        <v>4222.3042169999999</v>
      </c>
      <c r="F78" s="127">
        <v>4198.9758974799997</v>
      </c>
      <c r="G78" s="128"/>
      <c r="H78" s="128"/>
      <c r="I78" s="3">
        <v>4177.2725087899998</v>
      </c>
      <c r="J78" s="3">
        <v>3919.0367218800002</v>
      </c>
      <c r="K78" s="155">
        <v>0.98933480254011796</v>
      </c>
      <c r="L78" s="156"/>
      <c r="M78" s="157"/>
    </row>
    <row r="79" spans="1:13" x14ac:dyDescent="0.35">
      <c r="A79" s="153" t="s">
        <v>86</v>
      </c>
      <c r="B79" s="154"/>
      <c r="C79" s="154"/>
      <c r="D79" s="154"/>
      <c r="E79" s="3">
        <v>3894.7586970000002</v>
      </c>
      <c r="F79" s="127">
        <v>3724.9322413999998</v>
      </c>
      <c r="G79" s="128"/>
      <c r="H79" s="128"/>
      <c r="I79" s="3">
        <v>3677.2192477600001</v>
      </c>
      <c r="J79" s="3">
        <v>3294.9107036999999</v>
      </c>
      <c r="K79" s="155">
        <v>0.944145589967471</v>
      </c>
      <c r="L79" s="156"/>
      <c r="M79" s="157"/>
    </row>
    <row r="80" spans="1:13" x14ac:dyDescent="0.35">
      <c r="A80" s="153" t="s">
        <v>87</v>
      </c>
      <c r="B80" s="154"/>
      <c r="C80" s="154"/>
      <c r="D80" s="154"/>
      <c r="E80" s="3">
        <v>576.83265600000004</v>
      </c>
      <c r="F80" s="127">
        <v>521.77264118999994</v>
      </c>
      <c r="G80" s="128"/>
      <c r="H80" s="128"/>
      <c r="I80" s="3">
        <v>521.77264118999994</v>
      </c>
      <c r="J80" s="3">
        <v>488.59619810999999</v>
      </c>
      <c r="K80" s="155">
        <v>0.90454768079219094</v>
      </c>
      <c r="L80" s="156"/>
      <c r="M80" s="157"/>
    </row>
    <row r="81" spans="1:13" x14ac:dyDescent="0.35">
      <c r="A81" s="153" t="s">
        <v>88</v>
      </c>
      <c r="B81" s="154"/>
      <c r="C81" s="154"/>
      <c r="D81" s="154"/>
      <c r="E81" s="3">
        <v>55.847999999999999</v>
      </c>
      <c r="F81" s="127">
        <v>44.403404109999997</v>
      </c>
      <c r="G81" s="128"/>
      <c r="H81" s="128"/>
      <c r="I81" s="3">
        <v>44.403404109999997</v>
      </c>
      <c r="J81" s="3">
        <v>36.470870079999997</v>
      </c>
      <c r="K81" s="155">
        <v>0.79507599394785899</v>
      </c>
      <c r="L81" s="156"/>
      <c r="M81" s="157"/>
    </row>
    <row r="82" spans="1:13" x14ac:dyDescent="0.35">
      <c r="A82" s="153" t="s">
        <v>89</v>
      </c>
      <c r="B82" s="154"/>
      <c r="C82" s="154"/>
      <c r="D82" s="154"/>
      <c r="E82" s="3">
        <v>571.346</v>
      </c>
      <c r="F82" s="127">
        <v>556.88381724999999</v>
      </c>
      <c r="G82" s="128"/>
      <c r="H82" s="128"/>
      <c r="I82" s="3">
        <v>556.88381724999999</v>
      </c>
      <c r="J82" s="3">
        <v>502.56772210000003</v>
      </c>
      <c r="K82" s="155">
        <v>0.97468752253450697</v>
      </c>
      <c r="L82" s="156"/>
      <c r="M82" s="157"/>
    </row>
    <row r="83" spans="1:13" x14ac:dyDescent="0.35">
      <c r="A83" s="153" t="s">
        <v>90</v>
      </c>
      <c r="B83" s="154"/>
      <c r="C83" s="154"/>
      <c r="D83" s="154"/>
      <c r="E83" s="3">
        <v>128.27599799999999</v>
      </c>
      <c r="F83" s="127">
        <v>87.665821019999996</v>
      </c>
      <c r="G83" s="128"/>
      <c r="H83" s="128"/>
      <c r="I83" s="3">
        <v>87.665821019999996</v>
      </c>
      <c r="J83" s="3">
        <v>80.055688910000001</v>
      </c>
      <c r="K83" s="155">
        <v>0.68341562246118803</v>
      </c>
      <c r="L83" s="156"/>
      <c r="M83" s="157"/>
    </row>
    <row r="84" spans="1:13" x14ac:dyDescent="0.35">
      <c r="A84" s="153" t="s">
        <v>91</v>
      </c>
      <c r="B84" s="154"/>
      <c r="C84" s="154"/>
      <c r="D84" s="154"/>
      <c r="E84" s="3">
        <v>4624.7184239999997</v>
      </c>
      <c r="F84" s="127">
        <v>4595.0469228900001</v>
      </c>
      <c r="G84" s="128"/>
      <c r="H84" s="128"/>
      <c r="I84" s="3">
        <v>4594.8535321099998</v>
      </c>
      <c r="J84" s="3">
        <v>4590.81522804</v>
      </c>
      <c r="K84" s="155">
        <v>0.99354233292668903</v>
      </c>
      <c r="L84" s="156"/>
      <c r="M84" s="157"/>
    </row>
    <row r="85" spans="1:13" x14ac:dyDescent="0.35">
      <c r="A85" s="153" t="s">
        <v>92</v>
      </c>
      <c r="B85" s="154"/>
      <c r="C85" s="154"/>
      <c r="D85" s="154"/>
      <c r="E85" s="3">
        <v>48.366999999999997</v>
      </c>
      <c r="F85" s="127">
        <v>45.683966130000002</v>
      </c>
      <c r="G85" s="128"/>
      <c r="H85" s="128"/>
      <c r="I85" s="3">
        <v>45.532546070000002</v>
      </c>
      <c r="J85" s="3">
        <v>40.597311900000001</v>
      </c>
      <c r="K85" s="155">
        <v>0.94139694564475696</v>
      </c>
      <c r="L85" s="156"/>
      <c r="M85" s="157"/>
    </row>
    <row r="86" spans="1:13" x14ac:dyDescent="0.35">
      <c r="A86" s="153" t="s">
        <v>93</v>
      </c>
      <c r="B86" s="154"/>
      <c r="C86" s="154"/>
      <c r="D86" s="154"/>
      <c r="E86" s="3">
        <v>176.54040000000001</v>
      </c>
      <c r="F86" s="127">
        <v>166.74993076999999</v>
      </c>
      <c r="G86" s="128"/>
      <c r="H86" s="128"/>
      <c r="I86" s="3">
        <v>163.29809653000001</v>
      </c>
      <c r="J86" s="3">
        <v>158.43081695999999</v>
      </c>
      <c r="K86" s="155">
        <v>0.92498995431074105</v>
      </c>
      <c r="L86" s="156"/>
      <c r="M86" s="157"/>
    </row>
    <row r="87" spans="1:13" x14ac:dyDescent="0.35">
      <c r="A87" s="153" t="s">
        <v>94</v>
      </c>
      <c r="B87" s="154"/>
      <c r="C87" s="154"/>
      <c r="D87" s="154"/>
      <c r="E87" s="3">
        <v>14292.720965</v>
      </c>
      <c r="F87" s="127">
        <v>14244.062842609999</v>
      </c>
      <c r="G87" s="128"/>
      <c r="H87" s="128"/>
      <c r="I87" s="3">
        <v>14243.984782609999</v>
      </c>
      <c r="J87" s="3">
        <v>11478.64489229</v>
      </c>
      <c r="K87" s="155">
        <v>0.99659013965854804</v>
      </c>
      <c r="L87" s="156"/>
      <c r="M87" s="157"/>
    </row>
    <row r="88" spans="1:13" x14ac:dyDescent="0.35">
      <c r="A88" s="153" t="s">
        <v>95</v>
      </c>
      <c r="B88" s="154"/>
      <c r="C88" s="154"/>
      <c r="D88" s="154"/>
      <c r="E88" s="3">
        <v>1824.2604249999999</v>
      </c>
      <c r="F88" s="127">
        <v>1728.9649575399999</v>
      </c>
      <c r="G88" s="128"/>
      <c r="H88" s="128"/>
      <c r="I88" s="3">
        <v>1710.35119285</v>
      </c>
      <c r="J88" s="3">
        <v>1574.05859366</v>
      </c>
      <c r="K88" s="155">
        <v>0.93755867825176298</v>
      </c>
      <c r="L88" s="156"/>
      <c r="M88" s="157"/>
    </row>
    <row r="89" spans="1:13" x14ac:dyDescent="0.35">
      <c r="A89" s="153" t="s">
        <v>96</v>
      </c>
      <c r="B89" s="154"/>
      <c r="C89" s="154"/>
      <c r="D89" s="154"/>
      <c r="E89" s="3">
        <v>89.297948000000005</v>
      </c>
      <c r="F89" s="127">
        <v>85.506735199999994</v>
      </c>
      <c r="G89" s="128"/>
      <c r="H89" s="128"/>
      <c r="I89" s="3">
        <v>84.430759690000002</v>
      </c>
      <c r="J89" s="3">
        <v>69.234244340000004</v>
      </c>
      <c r="K89" s="155">
        <v>0.94549495907789505</v>
      </c>
      <c r="L89" s="156"/>
      <c r="M89" s="157"/>
    </row>
    <row r="90" spans="1:13" x14ac:dyDescent="0.35">
      <c r="A90" s="153" t="s">
        <v>97</v>
      </c>
      <c r="B90" s="154"/>
      <c r="C90" s="154"/>
      <c r="D90" s="154"/>
      <c r="E90" s="3">
        <v>451.00039700000002</v>
      </c>
      <c r="F90" s="127">
        <v>437.03944536</v>
      </c>
      <c r="G90" s="128"/>
      <c r="H90" s="128"/>
      <c r="I90" s="3">
        <v>436.77183287999998</v>
      </c>
      <c r="J90" s="3">
        <v>375.59649984999999</v>
      </c>
      <c r="K90" s="155">
        <v>0.96845110511066801</v>
      </c>
      <c r="L90" s="156"/>
      <c r="M90" s="157"/>
    </row>
    <row r="91" spans="1:13" x14ac:dyDescent="0.35">
      <c r="A91" s="153" t="s">
        <v>98</v>
      </c>
      <c r="B91" s="154"/>
      <c r="C91" s="154"/>
      <c r="D91" s="154"/>
      <c r="E91" s="3">
        <v>155.1979</v>
      </c>
      <c r="F91" s="127">
        <v>135.65711947</v>
      </c>
      <c r="G91" s="128"/>
      <c r="H91" s="128"/>
      <c r="I91" s="3">
        <v>135.65711737999999</v>
      </c>
      <c r="J91" s="3">
        <v>125.91625657</v>
      </c>
      <c r="K91" s="155">
        <v>0.87409119182669304</v>
      </c>
      <c r="L91" s="156"/>
      <c r="M91" s="157"/>
    </row>
    <row r="92" spans="1:13" x14ac:dyDescent="0.35">
      <c r="A92" s="153" t="s">
        <v>99</v>
      </c>
      <c r="B92" s="154"/>
      <c r="C92" s="154"/>
      <c r="D92" s="154"/>
      <c r="E92" s="3">
        <v>16.719138999999998</v>
      </c>
      <c r="F92" s="127">
        <v>15.84555216</v>
      </c>
      <c r="G92" s="128"/>
      <c r="H92" s="128"/>
      <c r="I92" s="3">
        <v>14.95268014</v>
      </c>
      <c r="J92" s="3">
        <v>13.4894465</v>
      </c>
      <c r="K92" s="155">
        <v>0.89434510592919902</v>
      </c>
      <c r="L92" s="156"/>
      <c r="M92" s="157"/>
    </row>
    <row r="93" spans="1:13" x14ac:dyDescent="0.35">
      <c r="A93" s="153" t="s">
        <v>100</v>
      </c>
      <c r="B93" s="154"/>
      <c r="C93" s="154"/>
      <c r="D93" s="154"/>
      <c r="E93" s="3">
        <v>1637.949926</v>
      </c>
      <c r="F93" s="127">
        <v>1531.05286067</v>
      </c>
      <c r="G93" s="128"/>
      <c r="H93" s="128"/>
      <c r="I93" s="3">
        <v>1530.2326921399999</v>
      </c>
      <c r="J93" s="3">
        <v>1109.4431166700001</v>
      </c>
      <c r="K93" s="155">
        <v>0.93423655256479499</v>
      </c>
      <c r="L93" s="156"/>
      <c r="M93" s="157"/>
    </row>
    <row r="94" spans="1:13" x14ac:dyDescent="0.35">
      <c r="A94" s="153" t="s">
        <v>101</v>
      </c>
      <c r="B94" s="154"/>
      <c r="C94" s="154"/>
      <c r="D94" s="154"/>
      <c r="E94" s="3">
        <v>46.601599999999998</v>
      </c>
      <c r="F94" s="127">
        <v>40.128381130000001</v>
      </c>
      <c r="G94" s="128"/>
      <c r="H94" s="128"/>
      <c r="I94" s="3">
        <v>40.112981140000002</v>
      </c>
      <c r="J94" s="3">
        <v>36.886983069999999</v>
      </c>
      <c r="K94" s="155">
        <v>0.86076403256540501</v>
      </c>
      <c r="L94" s="156"/>
      <c r="M94" s="157"/>
    </row>
    <row r="95" spans="1:13" x14ac:dyDescent="0.35">
      <c r="A95" s="153" t="s">
        <v>102</v>
      </c>
      <c r="B95" s="154"/>
      <c r="C95" s="154"/>
      <c r="D95" s="154"/>
      <c r="E95" s="3">
        <v>52.646832000000003</v>
      </c>
      <c r="F95" s="127">
        <v>51.95306231</v>
      </c>
      <c r="G95" s="128"/>
      <c r="H95" s="128"/>
      <c r="I95" s="3">
        <v>50.091258029999999</v>
      </c>
      <c r="J95" s="3">
        <v>45.57407731</v>
      </c>
      <c r="K95" s="155">
        <v>0.95145816238287695</v>
      </c>
      <c r="L95" s="156"/>
      <c r="M95" s="157"/>
    </row>
    <row r="96" spans="1:13" x14ac:dyDescent="0.35">
      <c r="A96" s="153" t="s">
        <v>103</v>
      </c>
      <c r="B96" s="154"/>
      <c r="C96" s="154"/>
      <c r="D96" s="154"/>
      <c r="E96" s="3">
        <v>79.374666000000005</v>
      </c>
      <c r="F96" s="127">
        <v>71.332910870000006</v>
      </c>
      <c r="G96" s="128"/>
      <c r="H96" s="128"/>
      <c r="I96" s="3">
        <v>71.332910859999998</v>
      </c>
      <c r="J96" s="3">
        <v>66.739073219999995</v>
      </c>
      <c r="K96" s="155">
        <v>0.89868612310129203</v>
      </c>
      <c r="L96" s="156"/>
      <c r="M96" s="157"/>
    </row>
    <row r="97" spans="1:13" x14ac:dyDescent="0.35">
      <c r="A97" s="153" t="s">
        <v>104</v>
      </c>
      <c r="B97" s="154"/>
      <c r="C97" s="154"/>
      <c r="D97" s="154"/>
      <c r="E97" s="3">
        <v>1395.099657</v>
      </c>
      <c r="F97" s="127">
        <v>1335.77140624</v>
      </c>
      <c r="G97" s="128"/>
      <c r="H97" s="128"/>
      <c r="I97" s="3">
        <v>1313.3675479599999</v>
      </c>
      <c r="J97" s="3">
        <v>1225.0268521400001</v>
      </c>
      <c r="K97" s="155">
        <v>0.94141485977012196</v>
      </c>
      <c r="L97" s="156"/>
      <c r="M97" s="157"/>
    </row>
    <row r="98" spans="1:13" x14ac:dyDescent="0.35">
      <c r="A98" s="153" t="s">
        <v>105</v>
      </c>
      <c r="B98" s="154"/>
      <c r="C98" s="154"/>
      <c r="D98" s="154"/>
      <c r="E98" s="3">
        <v>118.376</v>
      </c>
      <c r="F98" s="127">
        <v>108.93197747000001</v>
      </c>
      <c r="G98" s="128"/>
      <c r="H98" s="128"/>
      <c r="I98" s="3">
        <v>108.93197632</v>
      </c>
      <c r="J98" s="3">
        <v>105.65121827999999</v>
      </c>
      <c r="K98" s="155">
        <v>0.92022011488815303</v>
      </c>
      <c r="L98" s="156"/>
      <c r="M98" s="157"/>
    </row>
    <row r="99" spans="1:13" x14ac:dyDescent="0.35">
      <c r="A99" s="153" t="s">
        <v>106</v>
      </c>
      <c r="B99" s="154"/>
      <c r="C99" s="154"/>
      <c r="D99" s="154"/>
      <c r="E99" s="3">
        <v>181.43600000000001</v>
      </c>
      <c r="F99" s="127">
        <v>163.80502432</v>
      </c>
      <c r="G99" s="128"/>
      <c r="H99" s="128"/>
      <c r="I99" s="3">
        <v>163.62675952000001</v>
      </c>
      <c r="J99" s="3">
        <v>144.41160547999999</v>
      </c>
      <c r="K99" s="155">
        <v>0.90184285103287098</v>
      </c>
      <c r="L99" s="156"/>
      <c r="M99" s="157"/>
    </row>
    <row r="100" spans="1:13" x14ac:dyDescent="0.35">
      <c r="A100" s="153" t="s">
        <v>107</v>
      </c>
      <c r="B100" s="154"/>
      <c r="C100" s="154"/>
      <c r="D100" s="154"/>
      <c r="E100" s="3">
        <v>125.251</v>
      </c>
      <c r="F100" s="127">
        <v>119.22443602</v>
      </c>
      <c r="G100" s="128"/>
      <c r="H100" s="128"/>
      <c r="I100" s="3">
        <v>119.22427664999999</v>
      </c>
      <c r="J100" s="3">
        <v>98.716535269999994</v>
      </c>
      <c r="K100" s="155">
        <v>0.95188283247239602</v>
      </c>
      <c r="L100" s="156"/>
      <c r="M100" s="157"/>
    </row>
    <row r="101" spans="1:13" x14ac:dyDescent="0.35">
      <c r="A101" s="153" t="s">
        <v>108</v>
      </c>
      <c r="B101" s="154"/>
      <c r="C101" s="154"/>
      <c r="D101" s="154"/>
      <c r="E101" s="3">
        <v>26.022214000000002</v>
      </c>
      <c r="F101" s="127">
        <v>24.767585889999999</v>
      </c>
      <c r="G101" s="128"/>
      <c r="H101" s="128"/>
      <c r="I101" s="3">
        <v>24.708965110000001</v>
      </c>
      <c r="J101" s="3">
        <v>22.83972296</v>
      </c>
      <c r="K101" s="155">
        <v>0.94953354507037702</v>
      </c>
      <c r="L101" s="156"/>
      <c r="M101" s="157"/>
    </row>
    <row r="102" spans="1:13" x14ac:dyDescent="0.35">
      <c r="A102" s="153" t="s">
        <v>109</v>
      </c>
      <c r="B102" s="154"/>
      <c r="C102" s="154"/>
      <c r="D102" s="154"/>
      <c r="E102" s="3">
        <v>154.43439100000001</v>
      </c>
      <c r="F102" s="127">
        <v>142.79925112999999</v>
      </c>
      <c r="G102" s="128"/>
      <c r="H102" s="128"/>
      <c r="I102" s="3">
        <v>142.40624219</v>
      </c>
      <c r="J102" s="3">
        <v>126.69091561</v>
      </c>
      <c r="K102" s="155">
        <v>0.922114829915055</v>
      </c>
      <c r="L102" s="156"/>
      <c r="M102" s="157"/>
    </row>
    <row r="103" spans="1:13" x14ac:dyDescent="0.35">
      <c r="A103" s="153" t="s">
        <v>110</v>
      </c>
      <c r="B103" s="154"/>
      <c r="C103" s="154"/>
      <c r="D103" s="154"/>
      <c r="E103" s="3">
        <v>722.89263400000004</v>
      </c>
      <c r="F103" s="127">
        <v>128.00683667000001</v>
      </c>
      <c r="G103" s="128"/>
      <c r="H103" s="128"/>
      <c r="I103" s="3">
        <v>128.00683667000001</v>
      </c>
      <c r="J103" s="3">
        <v>106.48048405</v>
      </c>
      <c r="K103" s="155">
        <v>0.177075862513215</v>
      </c>
      <c r="L103" s="156"/>
      <c r="M103" s="157"/>
    </row>
    <row r="104" spans="1:13" x14ac:dyDescent="0.35">
      <c r="A104" s="153" t="s">
        <v>111</v>
      </c>
      <c r="B104" s="154"/>
      <c r="C104" s="154"/>
      <c r="D104" s="154"/>
      <c r="E104" s="3">
        <v>1185.579418</v>
      </c>
      <c r="F104" s="127">
        <v>942.49580686000002</v>
      </c>
      <c r="G104" s="128"/>
      <c r="H104" s="128"/>
      <c r="I104" s="3">
        <v>936.99705439000002</v>
      </c>
      <c r="J104" s="3">
        <v>911.99611941000001</v>
      </c>
      <c r="K104" s="155">
        <v>0.79032837460240102</v>
      </c>
      <c r="L104" s="156"/>
      <c r="M104" s="157"/>
    </row>
    <row r="105" spans="1:13" x14ac:dyDescent="0.35">
      <c r="A105" s="153" t="s">
        <v>114</v>
      </c>
      <c r="B105" s="154"/>
      <c r="C105" s="154"/>
      <c r="D105" s="154"/>
      <c r="E105" s="3">
        <v>24.690619999999999</v>
      </c>
      <c r="F105" s="127">
        <v>22.414469629999999</v>
      </c>
      <c r="G105" s="128"/>
      <c r="H105" s="128"/>
      <c r="I105" s="3">
        <v>22.13589283</v>
      </c>
      <c r="J105" s="3">
        <v>19.069817780000001</v>
      </c>
      <c r="K105" s="155">
        <v>0.89653045691035704</v>
      </c>
      <c r="L105" s="156"/>
      <c r="M105" s="157"/>
    </row>
    <row r="106" spans="1:13" x14ac:dyDescent="0.35">
      <c r="A106" s="153" t="s">
        <v>115</v>
      </c>
      <c r="B106" s="154"/>
      <c r="C106" s="154"/>
      <c r="D106" s="154"/>
      <c r="E106" s="3">
        <v>36.610599999999998</v>
      </c>
      <c r="F106" s="127">
        <v>34.443557429999998</v>
      </c>
      <c r="G106" s="128"/>
      <c r="H106" s="128"/>
      <c r="I106" s="3">
        <v>34.254257930000001</v>
      </c>
      <c r="J106" s="3">
        <v>30.371001159999999</v>
      </c>
      <c r="K106" s="155">
        <v>0.935637709570452</v>
      </c>
      <c r="L106" s="156"/>
      <c r="M106" s="157"/>
    </row>
    <row r="107" spans="1:13" x14ac:dyDescent="0.35">
      <c r="A107" s="153" t="s">
        <v>116</v>
      </c>
      <c r="B107" s="154"/>
      <c r="C107" s="154"/>
      <c r="D107" s="154"/>
      <c r="E107" s="3">
        <v>213965.89189999999</v>
      </c>
      <c r="F107" s="127">
        <v>208278.83376186999</v>
      </c>
      <c r="G107" s="128"/>
      <c r="H107" s="128"/>
      <c r="I107" s="3">
        <v>208046.72003284999</v>
      </c>
      <c r="J107" s="3">
        <v>207420.68207586999</v>
      </c>
      <c r="K107" s="155">
        <v>0.97233590917417601</v>
      </c>
      <c r="L107" s="156"/>
      <c r="M107" s="157"/>
    </row>
    <row r="108" spans="1:13" x14ac:dyDescent="0.35">
      <c r="A108" s="153" t="s">
        <v>117</v>
      </c>
      <c r="B108" s="154"/>
      <c r="C108" s="154"/>
      <c r="D108" s="154"/>
      <c r="E108" s="3">
        <v>92.181133000000003</v>
      </c>
      <c r="F108" s="127">
        <v>91.487467600000002</v>
      </c>
      <c r="G108" s="128"/>
      <c r="H108" s="128"/>
      <c r="I108" s="3">
        <v>87.775376660000006</v>
      </c>
      <c r="J108" s="3">
        <v>72.938141290000004</v>
      </c>
      <c r="K108" s="155">
        <v>0.95220544381896499</v>
      </c>
      <c r="L108" s="156"/>
      <c r="M108" s="157"/>
    </row>
    <row r="109" spans="1:13" x14ac:dyDescent="0.35">
      <c r="A109" s="153" t="s">
        <v>119</v>
      </c>
      <c r="B109" s="154"/>
      <c r="C109" s="154"/>
      <c r="D109" s="154"/>
      <c r="E109" s="3">
        <v>46.455361000000003</v>
      </c>
      <c r="F109" s="127">
        <v>44.374872789999998</v>
      </c>
      <c r="G109" s="128"/>
      <c r="H109" s="128"/>
      <c r="I109" s="3">
        <v>44.170468489999998</v>
      </c>
      <c r="J109" s="3">
        <v>37.638770229999999</v>
      </c>
      <c r="K109" s="155">
        <v>0.95081531042240697</v>
      </c>
      <c r="L109" s="156"/>
      <c r="M109" s="157"/>
    </row>
    <row r="110" spans="1:13" x14ac:dyDescent="0.35">
      <c r="A110" s="153" t="s">
        <v>120</v>
      </c>
      <c r="B110" s="154"/>
      <c r="C110" s="154"/>
      <c r="D110" s="154"/>
      <c r="E110" s="3">
        <v>190.69668300000001</v>
      </c>
      <c r="F110" s="127">
        <v>180.29333794999999</v>
      </c>
      <c r="G110" s="128"/>
      <c r="H110" s="128"/>
      <c r="I110" s="3">
        <v>180.29239265999999</v>
      </c>
      <c r="J110" s="3">
        <v>167.29330562999999</v>
      </c>
      <c r="K110" s="155">
        <v>0.94544063286092905</v>
      </c>
      <c r="L110" s="156"/>
      <c r="M110" s="157"/>
    </row>
    <row r="111" spans="1:13" x14ac:dyDescent="0.35">
      <c r="A111" s="153" t="s">
        <v>121</v>
      </c>
      <c r="B111" s="154"/>
      <c r="C111" s="154"/>
      <c r="D111" s="154"/>
      <c r="E111" s="3">
        <v>213.71650600000001</v>
      </c>
      <c r="F111" s="127">
        <v>206.04798166</v>
      </c>
      <c r="G111" s="128"/>
      <c r="H111" s="128"/>
      <c r="I111" s="3">
        <v>206.04798151</v>
      </c>
      <c r="J111" s="3">
        <v>177.32194687</v>
      </c>
      <c r="K111" s="155">
        <v>0.96411823946813002</v>
      </c>
      <c r="L111" s="156"/>
      <c r="M111" s="157"/>
    </row>
    <row r="112" spans="1:13" x14ac:dyDescent="0.35">
      <c r="A112" s="153" t="s">
        <v>122</v>
      </c>
      <c r="B112" s="154"/>
      <c r="C112" s="154"/>
      <c r="D112" s="154"/>
      <c r="E112" s="3">
        <v>62.437288000000002</v>
      </c>
      <c r="F112" s="127">
        <v>60.799159269999997</v>
      </c>
      <c r="G112" s="128"/>
      <c r="H112" s="128"/>
      <c r="I112" s="3">
        <v>60.799159269999997</v>
      </c>
      <c r="J112" s="3">
        <v>48.880090189999997</v>
      </c>
      <c r="K112" s="155">
        <v>0.97376361494112296</v>
      </c>
      <c r="L112" s="156"/>
      <c r="M112" s="157"/>
    </row>
    <row r="113" spans="1:14" x14ac:dyDescent="0.35">
      <c r="A113" s="153" t="s">
        <v>123</v>
      </c>
      <c r="B113" s="154"/>
      <c r="C113" s="154"/>
      <c r="D113" s="154"/>
      <c r="E113" s="3">
        <v>241.43491599999999</v>
      </c>
      <c r="F113" s="127">
        <v>226.68317099000001</v>
      </c>
      <c r="G113" s="128"/>
      <c r="H113" s="128"/>
      <c r="I113" s="3">
        <v>226.27714284000001</v>
      </c>
      <c r="J113" s="3">
        <v>201.12897735000001</v>
      </c>
      <c r="K113" s="155">
        <v>0.93721797405641205</v>
      </c>
      <c r="L113" s="156"/>
      <c r="M113" s="157"/>
    </row>
    <row r="114" spans="1:14" x14ac:dyDescent="0.35">
      <c r="A114" s="153" t="s">
        <v>147</v>
      </c>
      <c r="B114" s="154"/>
      <c r="C114" s="154"/>
      <c r="D114" s="154"/>
      <c r="E114" s="3">
        <v>721.23868500000003</v>
      </c>
      <c r="F114" s="127">
        <v>678.54916636999997</v>
      </c>
      <c r="G114" s="128"/>
      <c r="H114" s="128"/>
      <c r="I114" s="3">
        <v>678.54916581999998</v>
      </c>
      <c r="J114" s="3">
        <v>664.33435204</v>
      </c>
      <c r="K114" s="155">
        <v>0.94081082994043796</v>
      </c>
      <c r="L114" s="156"/>
      <c r="M114" s="157"/>
    </row>
    <row r="115" spans="1:14" x14ac:dyDescent="0.35">
      <c r="A115" s="153" t="s">
        <v>125</v>
      </c>
      <c r="B115" s="154"/>
      <c r="C115" s="154"/>
      <c r="D115" s="154"/>
      <c r="E115" s="3">
        <v>160.36153100000001</v>
      </c>
      <c r="F115" s="127">
        <v>152.18443368000001</v>
      </c>
      <c r="G115" s="128"/>
      <c r="H115" s="128"/>
      <c r="I115" s="3">
        <v>151.96179042</v>
      </c>
      <c r="J115" s="3">
        <v>136.29968632999999</v>
      </c>
      <c r="K115" s="155">
        <v>0.94761997763665695</v>
      </c>
      <c r="L115" s="156"/>
      <c r="M115" s="157"/>
    </row>
    <row r="116" spans="1:14" x14ac:dyDescent="0.35">
      <c r="A116" s="153" t="s">
        <v>126</v>
      </c>
      <c r="B116" s="154"/>
      <c r="C116" s="154"/>
      <c r="D116" s="154"/>
      <c r="E116" s="3">
        <v>61.076999999999998</v>
      </c>
      <c r="F116" s="127">
        <v>59.070432680000003</v>
      </c>
      <c r="G116" s="128"/>
      <c r="H116" s="128"/>
      <c r="I116" s="3">
        <v>59.070430260000002</v>
      </c>
      <c r="J116" s="3">
        <v>55.871451759999999</v>
      </c>
      <c r="K116" s="155">
        <v>0.96714688442457897</v>
      </c>
      <c r="L116" s="156"/>
      <c r="M116" s="157"/>
    </row>
    <row r="117" spans="1:14" x14ac:dyDescent="0.35">
      <c r="A117" s="153" t="s">
        <v>127</v>
      </c>
      <c r="B117" s="154"/>
      <c r="C117" s="154"/>
      <c r="D117" s="154"/>
      <c r="E117" s="3">
        <v>84.552000000000007</v>
      </c>
      <c r="F117" s="127">
        <v>81.01146378</v>
      </c>
      <c r="G117" s="128"/>
      <c r="H117" s="128"/>
      <c r="I117" s="3">
        <v>81.01146378</v>
      </c>
      <c r="J117" s="3">
        <v>65.160934769999997</v>
      </c>
      <c r="K117" s="155">
        <v>0.95812593173431704</v>
      </c>
      <c r="L117" s="156"/>
      <c r="M117" s="157"/>
    </row>
    <row r="118" spans="1:14" x14ac:dyDescent="0.35">
      <c r="A118" s="153" t="s">
        <v>161</v>
      </c>
      <c r="B118" s="154"/>
      <c r="C118" s="154"/>
      <c r="D118" s="154"/>
      <c r="E118" s="3">
        <v>1157.55629</v>
      </c>
      <c r="F118" s="127">
        <v>647.21676558000001</v>
      </c>
      <c r="G118" s="128"/>
      <c r="H118" s="128"/>
      <c r="I118" s="3">
        <v>629.97126926999999</v>
      </c>
      <c r="J118" s="3">
        <v>608.86020759999997</v>
      </c>
      <c r="K118" s="155">
        <v>0.54422517048393404</v>
      </c>
      <c r="L118" s="156"/>
      <c r="M118" s="157"/>
    </row>
    <row r="119" spans="1:14" x14ac:dyDescent="0.35">
      <c r="A119" s="153" t="s">
        <v>128</v>
      </c>
      <c r="B119" s="154"/>
      <c r="C119" s="154"/>
      <c r="D119" s="154"/>
      <c r="E119" s="3">
        <v>132.59135900000001</v>
      </c>
      <c r="F119" s="127">
        <v>126.85939927</v>
      </c>
      <c r="G119" s="128"/>
      <c r="H119" s="128"/>
      <c r="I119" s="3">
        <v>124.95181253</v>
      </c>
      <c r="J119" s="3">
        <v>106.36095306</v>
      </c>
      <c r="K119" s="155">
        <v>0.94238277269637205</v>
      </c>
      <c r="L119" s="156"/>
      <c r="M119" s="157"/>
    </row>
    <row r="120" spans="1:14" x14ac:dyDescent="0.35">
      <c r="A120" s="131" t="s">
        <v>129</v>
      </c>
      <c r="B120" s="132"/>
      <c r="C120" s="132"/>
      <c r="D120" s="132"/>
      <c r="E120" s="5">
        <v>588586.684029</v>
      </c>
      <c r="F120" s="134">
        <v>562763.78775270004</v>
      </c>
      <c r="G120" s="135"/>
      <c r="H120" s="135"/>
      <c r="I120" s="5">
        <v>561832.95100611995</v>
      </c>
      <c r="J120" s="5">
        <v>531870.31808998005</v>
      </c>
      <c r="K120" s="136">
        <v>0.95454580650764198</v>
      </c>
      <c r="L120" s="152"/>
      <c r="M120" s="137"/>
    </row>
    <row r="121" spans="1:14" x14ac:dyDescent="0.35">
      <c r="A121" s="122" t="s">
        <v>130</v>
      </c>
      <c r="B121" s="122"/>
      <c r="C121" s="122"/>
      <c r="D121" s="122"/>
      <c r="E121" s="122"/>
      <c r="F121" s="122"/>
      <c r="G121" s="122"/>
      <c r="H121" s="122"/>
      <c r="I121" s="122"/>
      <c r="J121" s="122"/>
      <c r="K121" s="122"/>
      <c r="L121" s="122"/>
      <c r="M121" s="122"/>
    </row>
    <row r="122" spans="1:14" ht="28" x14ac:dyDescent="0.35">
      <c r="A122" s="6" t="s">
        <v>131</v>
      </c>
    </row>
    <row r="123" spans="1:14" x14ac:dyDescent="0.35">
      <c r="A123" s="122" t="s">
        <v>130</v>
      </c>
      <c r="B123" s="122"/>
    </row>
    <row r="124" spans="1:14" x14ac:dyDescent="0.35">
      <c r="A124" s="122" t="s">
        <v>130</v>
      </c>
      <c r="B124" s="122"/>
      <c r="C124" s="122"/>
      <c r="D124" s="122"/>
      <c r="E124" s="122"/>
      <c r="F124" s="122"/>
      <c r="H124" s="122" t="s">
        <v>130</v>
      </c>
      <c r="I124" s="122"/>
      <c r="J124" s="122"/>
      <c r="K124" s="122"/>
      <c r="L124" s="122"/>
      <c r="M124" s="122"/>
      <c r="N124" s="122"/>
    </row>
    <row r="139" spans="1:14" x14ac:dyDescent="0.35">
      <c r="A139" s="122" t="s">
        <v>130</v>
      </c>
      <c r="B139" s="122"/>
      <c r="C139" s="122"/>
      <c r="D139" s="122"/>
      <c r="E139" s="122"/>
      <c r="F139" s="122"/>
      <c r="H139" s="122" t="s">
        <v>130</v>
      </c>
      <c r="I139" s="122"/>
      <c r="J139" s="122"/>
      <c r="K139" s="122"/>
      <c r="L139" s="122"/>
      <c r="M139" s="122"/>
      <c r="N139" s="122"/>
    </row>
    <row r="140" spans="1:14" x14ac:dyDescent="0.35">
      <c r="A140" s="123" t="s">
        <v>132</v>
      </c>
      <c r="B140" s="123"/>
      <c r="C140" s="123"/>
      <c r="D140" s="123"/>
      <c r="E140" s="123"/>
      <c r="F140" s="123"/>
      <c r="G140" s="123"/>
      <c r="H140" s="123"/>
      <c r="I140" s="123"/>
      <c r="J140" s="123"/>
      <c r="K140" s="123"/>
      <c r="L140" s="123"/>
    </row>
    <row r="141" spans="1:14" x14ac:dyDescent="0.35">
      <c r="A141" s="123" t="s">
        <v>162</v>
      </c>
      <c r="B141" s="123"/>
      <c r="C141" s="123"/>
      <c r="D141" s="123"/>
      <c r="E141" s="123"/>
      <c r="F141" s="123"/>
      <c r="G141" s="123"/>
      <c r="H141" s="123"/>
      <c r="I141" s="123"/>
      <c r="J141" s="123"/>
      <c r="K141" s="123"/>
      <c r="L141" s="123"/>
    </row>
  </sheetData>
  <mergeCells count="362">
    <mergeCell ref="A5:D5"/>
    <mergeCell ref="F5:H5"/>
    <mergeCell ref="K5:M5"/>
    <mergeCell ref="A6:D6"/>
    <mergeCell ref="F6:H6"/>
    <mergeCell ref="K6:M6"/>
    <mergeCell ref="A1:C1"/>
    <mergeCell ref="A2:C2"/>
    <mergeCell ref="A3:K3"/>
    <mergeCell ref="A4:D4"/>
    <mergeCell ref="F4:H4"/>
    <mergeCell ref="K4:M4"/>
    <mergeCell ref="A9:D9"/>
    <mergeCell ref="F9:H9"/>
    <mergeCell ref="K9:M9"/>
    <mergeCell ref="A10:D10"/>
    <mergeCell ref="F10:H10"/>
    <mergeCell ref="K10:M10"/>
    <mergeCell ref="A7:D7"/>
    <mergeCell ref="F7:H7"/>
    <mergeCell ref="K7:M7"/>
    <mergeCell ref="A8:D8"/>
    <mergeCell ref="F8:H8"/>
    <mergeCell ref="K8:M8"/>
    <mergeCell ref="A13:D13"/>
    <mergeCell ref="F13:H13"/>
    <mergeCell ref="K13:M13"/>
    <mergeCell ref="A14:D14"/>
    <mergeCell ref="F14:H14"/>
    <mergeCell ref="K14:M14"/>
    <mergeCell ref="A11:D11"/>
    <mergeCell ref="F11:H11"/>
    <mergeCell ref="K11:M11"/>
    <mergeCell ref="A12:D12"/>
    <mergeCell ref="F12:H12"/>
    <mergeCell ref="K12:M12"/>
    <mergeCell ref="A17:D17"/>
    <mergeCell ref="F17:H17"/>
    <mergeCell ref="K17:M17"/>
    <mergeCell ref="A18:D18"/>
    <mergeCell ref="F18:H18"/>
    <mergeCell ref="K18:M18"/>
    <mergeCell ref="A15:D15"/>
    <mergeCell ref="F15:H15"/>
    <mergeCell ref="K15:M15"/>
    <mergeCell ref="A16:D16"/>
    <mergeCell ref="F16:H16"/>
    <mergeCell ref="K16:M16"/>
    <mergeCell ref="A21:D21"/>
    <mergeCell ref="F21:H21"/>
    <mergeCell ref="K21:M21"/>
    <mergeCell ref="A22:D22"/>
    <mergeCell ref="F22:H22"/>
    <mergeCell ref="K22:M22"/>
    <mergeCell ref="A19:D19"/>
    <mergeCell ref="F19:H19"/>
    <mergeCell ref="K19:M19"/>
    <mergeCell ref="A20:D20"/>
    <mergeCell ref="F20:H20"/>
    <mergeCell ref="K20:M20"/>
    <mergeCell ref="A25:D25"/>
    <mergeCell ref="F25:H25"/>
    <mergeCell ref="K25:M25"/>
    <mergeCell ref="A26:D26"/>
    <mergeCell ref="F26:H26"/>
    <mergeCell ref="K26:M26"/>
    <mergeCell ref="A23:D23"/>
    <mergeCell ref="F23:H23"/>
    <mergeCell ref="K23:M23"/>
    <mergeCell ref="A24:D24"/>
    <mergeCell ref="F24:H24"/>
    <mergeCell ref="K24:M24"/>
    <mergeCell ref="A29:D29"/>
    <mergeCell ref="F29:H29"/>
    <mergeCell ref="K29:M29"/>
    <mergeCell ref="A30:D30"/>
    <mergeCell ref="F30:H30"/>
    <mergeCell ref="K30:M30"/>
    <mergeCell ref="A27:D27"/>
    <mergeCell ref="F27:H27"/>
    <mergeCell ref="K27:M27"/>
    <mergeCell ref="A28:D28"/>
    <mergeCell ref="F28:H28"/>
    <mergeCell ref="K28:M28"/>
    <mergeCell ref="A33:D33"/>
    <mergeCell ref="F33:H33"/>
    <mergeCell ref="K33:M33"/>
    <mergeCell ref="A34:D34"/>
    <mergeCell ref="F34:H34"/>
    <mergeCell ref="K34:M34"/>
    <mergeCell ref="A31:D31"/>
    <mergeCell ref="F31:H31"/>
    <mergeCell ref="K31:M31"/>
    <mergeCell ref="A32:D32"/>
    <mergeCell ref="F32:H32"/>
    <mergeCell ref="K32:M32"/>
    <mergeCell ref="A37:D37"/>
    <mergeCell ref="F37:H37"/>
    <mergeCell ref="K37:M37"/>
    <mergeCell ref="A38:D38"/>
    <mergeCell ref="F38:H38"/>
    <mergeCell ref="K38:M38"/>
    <mergeCell ref="A35:D35"/>
    <mergeCell ref="F35:H35"/>
    <mergeCell ref="K35:M35"/>
    <mergeCell ref="A36:D36"/>
    <mergeCell ref="F36:H36"/>
    <mergeCell ref="K36:M36"/>
    <mergeCell ref="A41:D41"/>
    <mergeCell ref="F41:H41"/>
    <mergeCell ref="K41:M41"/>
    <mergeCell ref="A42:D42"/>
    <mergeCell ref="F42:H42"/>
    <mergeCell ref="K42:M42"/>
    <mergeCell ref="A39:D39"/>
    <mergeCell ref="F39:H39"/>
    <mergeCell ref="K39:M39"/>
    <mergeCell ref="A40:D40"/>
    <mergeCell ref="F40:H40"/>
    <mergeCell ref="K40:M40"/>
    <mergeCell ref="A45:D45"/>
    <mergeCell ref="F45:H45"/>
    <mergeCell ref="K45:M45"/>
    <mergeCell ref="A46:D46"/>
    <mergeCell ref="F46:H46"/>
    <mergeCell ref="K46:M46"/>
    <mergeCell ref="A43:D43"/>
    <mergeCell ref="F43:H43"/>
    <mergeCell ref="K43:M43"/>
    <mergeCell ref="A44:D44"/>
    <mergeCell ref="F44:H44"/>
    <mergeCell ref="K44:M44"/>
    <mergeCell ref="A49:D49"/>
    <mergeCell ref="F49:H49"/>
    <mergeCell ref="K49:M49"/>
    <mergeCell ref="A50:D50"/>
    <mergeCell ref="F50:H50"/>
    <mergeCell ref="K50:M50"/>
    <mergeCell ref="A47:D47"/>
    <mergeCell ref="F47:H47"/>
    <mergeCell ref="K47:M47"/>
    <mergeCell ref="A48:D48"/>
    <mergeCell ref="F48:H48"/>
    <mergeCell ref="K48:M48"/>
    <mergeCell ref="A53:D53"/>
    <mergeCell ref="F53:H53"/>
    <mergeCell ref="K53:M53"/>
    <mergeCell ref="A54:D54"/>
    <mergeCell ref="F54:H54"/>
    <mergeCell ref="K54:M54"/>
    <mergeCell ref="A51:D51"/>
    <mergeCell ref="F51:H51"/>
    <mergeCell ref="K51:M51"/>
    <mergeCell ref="A52:D52"/>
    <mergeCell ref="F52:H52"/>
    <mergeCell ref="K52:M52"/>
    <mergeCell ref="A57:D57"/>
    <mergeCell ref="F57:H57"/>
    <mergeCell ref="K57:M57"/>
    <mergeCell ref="A58:D58"/>
    <mergeCell ref="F58:H58"/>
    <mergeCell ref="K58:M58"/>
    <mergeCell ref="A55:D55"/>
    <mergeCell ref="F55:H55"/>
    <mergeCell ref="K55:M55"/>
    <mergeCell ref="A56:D56"/>
    <mergeCell ref="F56:H56"/>
    <mergeCell ref="K56:M56"/>
    <mergeCell ref="A61:D61"/>
    <mergeCell ref="F61:H61"/>
    <mergeCell ref="K61:M61"/>
    <mergeCell ref="A62:D62"/>
    <mergeCell ref="F62:H62"/>
    <mergeCell ref="K62:M62"/>
    <mergeCell ref="A59:D59"/>
    <mergeCell ref="F59:H59"/>
    <mergeCell ref="K59:M59"/>
    <mergeCell ref="A60:D60"/>
    <mergeCell ref="F60:H60"/>
    <mergeCell ref="K60:M60"/>
    <mergeCell ref="A65:D65"/>
    <mergeCell ref="F65:H65"/>
    <mergeCell ref="K65:M65"/>
    <mergeCell ref="A66:D66"/>
    <mergeCell ref="F66:H66"/>
    <mergeCell ref="K66:M66"/>
    <mergeCell ref="A63:D63"/>
    <mergeCell ref="F63:H63"/>
    <mergeCell ref="K63:M63"/>
    <mergeCell ref="A64:D64"/>
    <mergeCell ref="F64:H64"/>
    <mergeCell ref="K64:M64"/>
    <mergeCell ref="A69:D69"/>
    <mergeCell ref="F69:H69"/>
    <mergeCell ref="K69:M69"/>
    <mergeCell ref="A70:D70"/>
    <mergeCell ref="F70:H70"/>
    <mergeCell ref="K70:M70"/>
    <mergeCell ref="A67:D67"/>
    <mergeCell ref="F67:H67"/>
    <mergeCell ref="K67:M67"/>
    <mergeCell ref="A68:D68"/>
    <mergeCell ref="F68:H68"/>
    <mergeCell ref="K68:M68"/>
    <mergeCell ref="A73:D73"/>
    <mergeCell ref="F73:H73"/>
    <mergeCell ref="K73:M73"/>
    <mergeCell ref="A74:D74"/>
    <mergeCell ref="F74:H74"/>
    <mergeCell ref="K74:M74"/>
    <mergeCell ref="A71:D71"/>
    <mergeCell ref="F71:H71"/>
    <mergeCell ref="K71:M71"/>
    <mergeCell ref="A72:D72"/>
    <mergeCell ref="F72:H72"/>
    <mergeCell ref="K72:M72"/>
    <mergeCell ref="A77:D77"/>
    <mergeCell ref="F77:H77"/>
    <mergeCell ref="K77:M77"/>
    <mergeCell ref="A78:D78"/>
    <mergeCell ref="F78:H78"/>
    <mergeCell ref="K78:M78"/>
    <mergeCell ref="A75:D75"/>
    <mergeCell ref="F75:H75"/>
    <mergeCell ref="K75:M75"/>
    <mergeCell ref="A76:D76"/>
    <mergeCell ref="F76:H76"/>
    <mergeCell ref="K76:M76"/>
    <mergeCell ref="A81:D81"/>
    <mergeCell ref="F81:H81"/>
    <mergeCell ref="K81:M81"/>
    <mergeCell ref="A82:D82"/>
    <mergeCell ref="F82:H82"/>
    <mergeCell ref="K82:M82"/>
    <mergeCell ref="A79:D79"/>
    <mergeCell ref="F79:H79"/>
    <mergeCell ref="K79:M79"/>
    <mergeCell ref="A80:D80"/>
    <mergeCell ref="F80:H80"/>
    <mergeCell ref="K80:M80"/>
    <mergeCell ref="A85:D85"/>
    <mergeCell ref="F85:H85"/>
    <mergeCell ref="K85:M85"/>
    <mergeCell ref="A86:D86"/>
    <mergeCell ref="F86:H86"/>
    <mergeCell ref="K86:M86"/>
    <mergeCell ref="A83:D83"/>
    <mergeCell ref="F83:H83"/>
    <mergeCell ref="K83:M83"/>
    <mergeCell ref="A84:D84"/>
    <mergeCell ref="F84:H84"/>
    <mergeCell ref="K84:M84"/>
    <mergeCell ref="A89:D89"/>
    <mergeCell ref="F89:H89"/>
    <mergeCell ref="K89:M89"/>
    <mergeCell ref="A90:D90"/>
    <mergeCell ref="F90:H90"/>
    <mergeCell ref="K90:M90"/>
    <mergeCell ref="A87:D87"/>
    <mergeCell ref="F87:H87"/>
    <mergeCell ref="K87:M87"/>
    <mergeCell ref="A88:D88"/>
    <mergeCell ref="F88:H88"/>
    <mergeCell ref="K88:M88"/>
    <mergeCell ref="A93:D93"/>
    <mergeCell ref="F93:H93"/>
    <mergeCell ref="K93:M93"/>
    <mergeCell ref="A94:D94"/>
    <mergeCell ref="F94:H94"/>
    <mergeCell ref="K94:M94"/>
    <mergeCell ref="A91:D91"/>
    <mergeCell ref="F91:H91"/>
    <mergeCell ref="K91:M91"/>
    <mergeCell ref="A92:D92"/>
    <mergeCell ref="F92:H92"/>
    <mergeCell ref="K92:M92"/>
    <mergeCell ref="A97:D97"/>
    <mergeCell ref="F97:H97"/>
    <mergeCell ref="K97:M97"/>
    <mergeCell ref="A98:D98"/>
    <mergeCell ref="F98:H98"/>
    <mergeCell ref="K98:M98"/>
    <mergeCell ref="A95:D95"/>
    <mergeCell ref="F95:H95"/>
    <mergeCell ref="K95:M95"/>
    <mergeCell ref="A96:D96"/>
    <mergeCell ref="F96:H96"/>
    <mergeCell ref="K96:M96"/>
    <mergeCell ref="A101:D101"/>
    <mergeCell ref="F101:H101"/>
    <mergeCell ref="K101:M101"/>
    <mergeCell ref="A102:D102"/>
    <mergeCell ref="F102:H102"/>
    <mergeCell ref="K102:M102"/>
    <mergeCell ref="A99:D99"/>
    <mergeCell ref="F99:H99"/>
    <mergeCell ref="K99:M99"/>
    <mergeCell ref="A100:D100"/>
    <mergeCell ref="F100:H100"/>
    <mergeCell ref="K100:M100"/>
    <mergeCell ref="A105:D105"/>
    <mergeCell ref="F105:H105"/>
    <mergeCell ref="K105:M105"/>
    <mergeCell ref="A106:D106"/>
    <mergeCell ref="F106:H106"/>
    <mergeCell ref="K106:M106"/>
    <mergeCell ref="A103:D103"/>
    <mergeCell ref="F103:H103"/>
    <mergeCell ref="K103:M103"/>
    <mergeCell ref="A104:D104"/>
    <mergeCell ref="F104:H104"/>
    <mergeCell ref="K104:M104"/>
    <mergeCell ref="A109:D109"/>
    <mergeCell ref="F109:H109"/>
    <mergeCell ref="K109:M109"/>
    <mergeCell ref="A110:D110"/>
    <mergeCell ref="F110:H110"/>
    <mergeCell ref="K110:M110"/>
    <mergeCell ref="A107:D107"/>
    <mergeCell ref="F107:H107"/>
    <mergeCell ref="K107:M107"/>
    <mergeCell ref="A108:D108"/>
    <mergeCell ref="F108:H108"/>
    <mergeCell ref="K108:M108"/>
    <mergeCell ref="A113:D113"/>
    <mergeCell ref="F113:H113"/>
    <mergeCell ref="K113:M113"/>
    <mergeCell ref="A114:D114"/>
    <mergeCell ref="F114:H114"/>
    <mergeCell ref="K114:M114"/>
    <mergeCell ref="A111:D111"/>
    <mergeCell ref="F111:H111"/>
    <mergeCell ref="K111:M111"/>
    <mergeCell ref="A112:D112"/>
    <mergeCell ref="F112:H112"/>
    <mergeCell ref="K112:M112"/>
    <mergeCell ref="A117:D117"/>
    <mergeCell ref="F117:H117"/>
    <mergeCell ref="K117:M117"/>
    <mergeCell ref="A118:D118"/>
    <mergeCell ref="F118:H118"/>
    <mergeCell ref="K118:M118"/>
    <mergeCell ref="A115:D115"/>
    <mergeCell ref="F115:H115"/>
    <mergeCell ref="K115:M115"/>
    <mergeCell ref="A116:D116"/>
    <mergeCell ref="F116:H116"/>
    <mergeCell ref="K116:M116"/>
    <mergeCell ref="A140:L140"/>
    <mergeCell ref="A141:L141"/>
    <mergeCell ref="A121:M121"/>
    <mergeCell ref="A123:B123"/>
    <mergeCell ref="A124:F124"/>
    <mergeCell ref="H124:N124"/>
    <mergeCell ref="A139:F139"/>
    <mergeCell ref="H139:N139"/>
    <mergeCell ref="A119:D119"/>
    <mergeCell ref="F119:H119"/>
    <mergeCell ref="K119:M119"/>
    <mergeCell ref="A120:D120"/>
    <mergeCell ref="F120:H120"/>
    <mergeCell ref="K120:M120"/>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9"/>
  <sheetViews>
    <sheetView topLeftCell="A103" workbookViewId="0">
      <selection activeCell="E118" sqref="E118"/>
    </sheetView>
  </sheetViews>
  <sheetFormatPr baseColWidth="10" defaultColWidth="9.1796875" defaultRowHeight="14.5" x14ac:dyDescent="0.35"/>
  <cols>
    <col min="1" max="1" width="44.1796875" style="1" customWidth="1"/>
    <col min="2" max="2" width="3" style="1" customWidth="1"/>
    <col min="3" max="3" width="0.7265625" style="1" customWidth="1"/>
    <col min="4" max="4" width="6.1796875" style="1" customWidth="1"/>
    <col min="5" max="5" width="15.453125" style="1" customWidth="1"/>
    <col min="6" max="6" width="5" style="1" customWidth="1"/>
    <col min="7" max="7" width="4.26953125" style="1" customWidth="1"/>
    <col min="8" max="8" width="5.26953125" style="1" customWidth="1"/>
    <col min="9" max="9" width="13.81640625" style="1" customWidth="1"/>
    <col min="10" max="10" width="11.26953125" style="1" customWidth="1"/>
    <col min="11" max="11" width="3" style="1" customWidth="1"/>
    <col min="12" max="12" width="3.81640625" style="1" customWidth="1"/>
    <col min="13" max="13" width="6" style="1" customWidth="1"/>
    <col min="14" max="14" width="25.81640625" style="1" customWidth="1"/>
    <col min="15" max="15" width="0.7265625" style="1" customWidth="1"/>
    <col min="16" max="16384" width="9.1796875" style="1"/>
  </cols>
  <sheetData>
    <row r="1" spans="1:13" x14ac:dyDescent="0.35">
      <c r="A1" s="158" t="s">
        <v>134</v>
      </c>
      <c r="B1" s="158"/>
      <c r="C1" s="158"/>
    </row>
    <row r="2" spans="1:13" x14ac:dyDescent="0.35">
      <c r="A2" s="159" t="s">
        <v>163</v>
      </c>
      <c r="B2" s="159"/>
      <c r="C2" s="159"/>
    </row>
    <row r="3" spans="1:13" x14ac:dyDescent="0.35">
      <c r="A3" s="122" t="s">
        <v>130</v>
      </c>
      <c r="B3" s="122"/>
      <c r="C3" s="122"/>
      <c r="D3" s="122"/>
      <c r="E3" s="122"/>
      <c r="F3" s="122"/>
      <c r="G3" s="122"/>
      <c r="H3" s="122"/>
      <c r="I3" s="122"/>
      <c r="J3" s="122"/>
      <c r="K3" s="122"/>
    </row>
    <row r="4" spans="1:13" x14ac:dyDescent="0.35">
      <c r="A4" s="160" t="s">
        <v>136</v>
      </c>
      <c r="B4" s="161"/>
      <c r="C4" s="161"/>
      <c r="D4" s="161"/>
      <c r="E4" s="2" t="s">
        <v>3</v>
      </c>
      <c r="F4" s="148" t="s">
        <v>4</v>
      </c>
      <c r="G4" s="149"/>
      <c r="H4" s="149"/>
      <c r="I4" s="2" t="s">
        <v>5</v>
      </c>
      <c r="J4" s="2" t="s">
        <v>6</v>
      </c>
      <c r="K4" s="148" t="s">
        <v>7</v>
      </c>
      <c r="L4" s="149"/>
      <c r="M4" s="162"/>
    </row>
    <row r="5" spans="1:13" x14ac:dyDescent="0.35">
      <c r="A5" s="153" t="s">
        <v>8</v>
      </c>
      <c r="B5" s="154"/>
      <c r="C5" s="154"/>
      <c r="D5" s="154"/>
      <c r="E5" s="3">
        <v>257.64379600000001</v>
      </c>
      <c r="F5" s="127">
        <v>205.67113244000001</v>
      </c>
      <c r="G5" s="128"/>
      <c r="H5" s="128"/>
      <c r="I5" s="3">
        <v>205.67113244000001</v>
      </c>
      <c r="J5" s="3">
        <v>180.08936711999999</v>
      </c>
      <c r="K5" s="155">
        <v>0.79827706171508195</v>
      </c>
      <c r="L5" s="156"/>
      <c r="M5" s="157"/>
    </row>
    <row r="6" spans="1:13" x14ac:dyDescent="0.35">
      <c r="A6" s="153" t="s">
        <v>9</v>
      </c>
      <c r="B6" s="154"/>
      <c r="C6" s="154"/>
      <c r="D6" s="154"/>
      <c r="E6" s="3">
        <v>44.213647000000002</v>
      </c>
      <c r="F6" s="127">
        <v>42.238362379999998</v>
      </c>
      <c r="G6" s="128"/>
      <c r="H6" s="128"/>
      <c r="I6" s="3">
        <v>42.235762379999997</v>
      </c>
      <c r="J6" s="3">
        <v>40.009665269999999</v>
      </c>
      <c r="K6" s="155">
        <v>0.95526529127986204</v>
      </c>
      <c r="L6" s="156"/>
      <c r="M6" s="157"/>
    </row>
    <row r="7" spans="1:13" x14ac:dyDescent="0.35">
      <c r="A7" s="153" t="s">
        <v>10</v>
      </c>
      <c r="B7" s="154"/>
      <c r="C7" s="154"/>
      <c r="D7" s="154"/>
      <c r="E7" s="3">
        <v>1796.3057080000001</v>
      </c>
      <c r="F7" s="127">
        <v>1792.3921802100001</v>
      </c>
      <c r="G7" s="128"/>
      <c r="H7" s="128"/>
      <c r="I7" s="3">
        <v>1792.3921802100001</v>
      </c>
      <c r="J7" s="3">
        <v>1617.7099752900001</v>
      </c>
      <c r="K7" s="155">
        <v>0.99782134645980802</v>
      </c>
      <c r="L7" s="156"/>
      <c r="M7" s="157"/>
    </row>
    <row r="8" spans="1:13" x14ac:dyDescent="0.35">
      <c r="A8" s="153" t="s">
        <v>11</v>
      </c>
      <c r="B8" s="154"/>
      <c r="C8" s="154"/>
      <c r="D8" s="154"/>
      <c r="E8" s="3">
        <v>842.34135900000001</v>
      </c>
      <c r="F8" s="127">
        <v>801.12614120000001</v>
      </c>
      <c r="G8" s="128"/>
      <c r="H8" s="128"/>
      <c r="I8" s="3">
        <v>801.12614120000001</v>
      </c>
      <c r="J8" s="3">
        <v>652.76270655999997</v>
      </c>
      <c r="K8" s="155">
        <v>0.951070646882483</v>
      </c>
      <c r="L8" s="156"/>
      <c r="M8" s="157"/>
    </row>
    <row r="9" spans="1:13" x14ac:dyDescent="0.35">
      <c r="A9" s="153" t="s">
        <v>12</v>
      </c>
      <c r="B9" s="154"/>
      <c r="C9" s="154"/>
      <c r="D9" s="154"/>
      <c r="E9" s="3">
        <v>482.50524200000001</v>
      </c>
      <c r="F9" s="127">
        <v>458.07039379999998</v>
      </c>
      <c r="G9" s="128"/>
      <c r="H9" s="128"/>
      <c r="I9" s="3">
        <v>458.07039379999998</v>
      </c>
      <c r="J9" s="3">
        <v>339.93462263999999</v>
      </c>
      <c r="K9" s="155">
        <v>0.94935837774794596</v>
      </c>
      <c r="L9" s="156"/>
      <c r="M9" s="157"/>
    </row>
    <row r="10" spans="1:13" x14ac:dyDescent="0.35">
      <c r="A10" s="153" t="s">
        <v>13</v>
      </c>
      <c r="B10" s="154"/>
      <c r="C10" s="154"/>
      <c r="D10" s="154"/>
      <c r="E10" s="3">
        <v>322.079587</v>
      </c>
      <c r="F10" s="127">
        <v>275.76842434999998</v>
      </c>
      <c r="G10" s="128"/>
      <c r="H10" s="128"/>
      <c r="I10" s="3">
        <v>269.83640843000001</v>
      </c>
      <c r="J10" s="3">
        <v>254.83863907</v>
      </c>
      <c r="K10" s="155">
        <v>0.83779419535209498</v>
      </c>
      <c r="L10" s="156"/>
      <c r="M10" s="157"/>
    </row>
    <row r="11" spans="1:13" x14ac:dyDescent="0.35">
      <c r="A11" s="153" t="s">
        <v>14</v>
      </c>
      <c r="B11" s="154"/>
      <c r="C11" s="154"/>
      <c r="D11" s="154"/>
      <c r="E11" s="3">
        <v>69.429023000000001</v>
      </c>
      <c r="F11" s="127">
        <v>69.113363739999997</v>
      </c>
      <c r="G11" s="128"/>
      <c r="H11" s="128"/>
      <c r="I11" s="3">
        <v>69.113363739999997</v>
      </c>
      <c r="J11" s="3">
        <v>56.963412669999997</v>
      </c>
      <c r="K11" s="155">
        <v>0.995453497019539</v>
      </c>
      <c r="L11" s="156"/>
      <c r="M11" s="157"/>
    </row>
    <row r="12" spans="1:13" x14ac:dyDescent="0.35">
      <c r="A12" s="153" t="s">
        <v>15</v>
      </c>
      <c r="B12" s="154"/>
      <c r="C12" s="154"/>
      <c r="D12" s="154"/>
      <c r="E12" s="3">
        <v>159.36417499999999</v>
      </c>
      <c r="F12" s="127">
        <v>137.69883763999999</v>
      </c>
      <c r="G12" s="128"/>
      <c r="H12" s="128"/>
      <c r="I12" s="3">
        <v>137.69883763999999</v>
      </c>
      <c r="J12" s="3">
        <v>117.69680201</v>
      </c>
      <c r="K12" s="155">
        <v>0.86405139448687296</v>
      </c>
      <c r="L12" s="156"/>
      <c r="M12" s="157"/>
    </row>
    <row r="13" spans="1:13" x14ac:dyDescent="0.35">
      <c r="A13" s="153" t="s">
        <v>16</v>
      </c>
      <c r="B13" s="154"/>
      <c r="C13" s="154"/>
      <c r="D13" s="154"/>
      <c r="E13" s="3">
        <v>181.233946</v>
      </c>
      <c r="F13" s="127">
        <v>109.51660587000001</v>
      </c>
      <c r="G13" s="128"/>
      <c r="H13" s="128"/>
      <c r="I13" s="3">
        <v>109.51660587000001</v>
      </c>
      <c r="J13" s="3">
        <v>98.746859900000004</v>
      </c>
      <c r="K13" s="155">
        <v>0.604283073271494</v>
      </c>
      <c r="L13" s="156"/>
      <c r="M13" s="157"/>
    </row>
    <row r="14" spans="1:13" x14ac:dyDescent="0.35">
      <c r="A14" s="153" t="s">
        <v>17</v>
      </c>
      <c r="B14" s="154"/>
      <c r="C14" s="154"/>
      <c r="D14" s="154"/>
      <c r="E14" s="3">
        <v>45.436407000000003</v>
      </c>
      <c r="F14" s="127">
        <v>42.757480409999999</v>
      </c>
      <c r="G14" s="128"/>
      <c r="H14" s="128"/>
      <c r="I14" s="3">
        <v>42.488265779999999</v>
      </c>
      <c r="J14" s="3">
        <v>36.600342060000003</v>
      </c>
      <c r="K14" s="155">
        <v>0.93511500106071299</v>
      </c>
      <c r="L14" s="156"/>
      <c r="M14" s="157"/>
    </row>
    <row r="15" spans="1:13" x14ac:dyDescent="0.35">
      <c r="A15" s="153" t="s">
        <v>18</v>
      </c>
      <c r="B15" s="154"/>
      <c r="C15" s="154"/>
      <c r="D15" s="154"/>
      <c r="E15" s="3">
        <v>487.54199199999999</v>
      </c>
      <c r="F15" s="127">
        <v>477.39869142999999</v>
      </c>
      <c r="G15" s="128"/>
      <c r="H15" s="128"/>
      <c r="I15" s="3">
        <v>477.30750909</v>
      </c>
      <c r="J15" s="3">
        <v>191.59735552999999</v>
      </c>
      <c r="K15" s="155">
        <v>0.97900799709986897</v>
      </c>
      <c r="L15" s="156"/>
      <c r="M15" s="157"/>
    </row>
    <row r="16" spans="1:13" x14ac:dyDescent="0.35">
      <c r="A16" s="153" t="s">
        <v>137</v>
      </c>
      <c r="B16" s="154"/>
      <c r="C16" s="154"/>
      <c r="D16" s="154"/>
      <c r="E16" s="3">
        <v>302.08286900000002</v>
      </c>
      <c r="F16" s="127">
        <v>288.26688647999998</v>
      </c>
      <c r="G16" s="128"/>
      <c r="H16" s="128"/>
      <c r="I16" s="3">
        <v>277.57551381000002</v>
      </c>
      <c r="J16" s="3">
        <v>242.16983368000001</v>
      </c>
      <c r="K16" s="155">
        <v>0.91887207880695798</v>
      </c>
      <c r="L16" s="156"/>
      <c r="M16" s="157"/>
    </row>
    <row r="17" spans="1:13" x14ac:dyDescent="0.35">
      <c r="A17" s="153" t="s">
        <v>19</v>
      </c>
      <c r="B17" s="154"/>
      <c r="C17" s="154"/>
      <c r="D17" s="154"/>
      <c r="E17" s="3">
        <v>79.14143</v>
      </c>
      <c r="F17" s="127">
        <v>77.10695106</v>
      </c>
      <c r="G17" s="128"/>
      <c r="H17" s="128"/>
      <c r="I17" s="3">
        <v>77.106951050000006</v>
      </c>
      <c r="J17" s="3">
        <v>71.62673187</v>
      </c>
      <c r="K17" s="155">
        <v>0.97429312371535404</v>
      </c>
      <c r="L17" s="156"/>
      <c r="M17" s="157"/>
    </row>
    <row r="18" spans="1:13" x14ac:dyDescent="0.35">
      <c r="A18" s="153" t="s">
        <v>20</v>
      </c>
      <c r="B18" s="154"/>
      <c r="C18" s="154"/>
      <c r="D18" s="154"/>
      <c r="E18" s="3">
        <v>46.705948999999997</v>
      </c>
      <c r="F18" s="127">
        <v>45.591015779999999</v>
      </c>
      <c r="G18" s="128"/>
      <c r="H18" s="128"/>
      <c r="I18" s="3">
        <v>45.591015779999999</v>
      </c>
      <c r="J18" s="3">
        <v>38.117862879999997</v>
      </c>
      <c r="K18" s="155">
        <v>0.97612866789196395</v>
      </c>
      <c r="L18" s="156"/>
      <c r="M18" s="157"/>
    </row>
    <row r="19" spans="1:13" x14ac:dyDescent="0.35">
      <c r="A19" s="153" t="s">
        <v>21</v>
      </c>
      <c r="B19" s="154"/>
      <c r="C19" s="154"/>
      <c r="D19" s="154"/>
      <c r="E19" s="3">
        <v>49.592081</v>
      </c>
      <c r="F19" s="127">
        <v>46.736698259999997</v>
      </c>
      <c r="G19" s="128"/>
      <c r="H19" s="128"/>
      <c r="I19" s="3">
        <v>46.736698259999997</v>
      </c>
      <c r="J19" s="3">
        <v>41.730058440000001</v>
      </c>
      <c r="K19" s="155">
        <v>0.94242260694807301</v>
      </c>
      <c r="L19" s="156"/>
      <c r="M19" s="157"/>
    </row>
    <row r="20" spans="1:13" x14ac:dyDescent="0.35">
      <c r="A20" s="153" t="s">
        <v>22</v>
      </c>
      <c r="B20" s="154"/>
      <c r="C20" s="154"/>
      <c r="D20" s="154"/>
      <c r="E20" s="3">
        <v>271.098117</v>
      </c>
      <c r="F20" s="127">
        <v>241.77497267000001</v>
      </c>
      <c r="G20" s="128"/>
      <c r="H20" s="128"/>
      <c r="I20" s="3">
        <v>241.73574345</v>
      </c>
      <c r="J20" s="3">
        <v>188.02360209</v>
      </c>
      <c r="K20" s="155">
        <v>0.89169097198118896</v>
      </c>
      <c r="L20" s="156"/>
      <c r="M20" s="157"/>
    </row>
    <row r="21" spans="1:13" x14ac:dyDescent="0.35">
      <c r="A21" s="153" t="s">
        <v>23</v>
      </c>
      <c r="B21" s="154"/>
      <c r="C21" s="154"/>
      <c r="D21" s="154"/>
      <c r="E21" s="3">
        <v>738.24519499999997</v>
      </c>
      <c r="F21" s="127">
        <v>734.87373292999996</v>
      </c>
      <c r="G21" s="128"/>
      <c r="H21" s="128"/>
      <c r="I21" s="3">
        <v>734.82364915000005</v>
      </c>
      <c r="J21" s="3">
        <v>668.88925181000002</v>
      </c>
      <c r="K21" s="155">
        <v>0.99536529885575498</v>
      </c>
      <c r="L21" s="156"/>
      <c r="M21" s="157"/>
    </row>
    <row r="22" spans="1:13" x14ac:dyDescent="0.35">
      <c r="A22" s="153" t="s">
        <v>24</v>
      </c>
      <c r="B22" s="154"/>
      <c r="C22" s="154"/>
      <c r="D22" s="154"/>
      <c r="E22" s="3">
        <v>391.46446400000002</v>
      </c>
      <c r="F22" s="127">
        <v>389.98658488000001</v>
      </c>
      <c r="G22" s="128"/>
      <c r="H22" s="128"/>
      <c r="I22" s="3">
        <v>389.98442640000002</v>
      </c>
      <c r="J22" s="3">
        <v>351.85915017999997</v>
      </c>
      <c r="K22" s="155">
        <v>0.99621922872672297</v>
      </c>
      <c r="L22" s="156"/>
      <c r="M22" s="157"/>
    </row>
    <row r="23" spans="1:13" x14ac:dyDescent="0.35">
      <c r="A23" s="153" t="s">
        <v>25</v>
      </c>
      <c r="B23" s="154"/>
      <c r="C23" s="154"/>
      <c r="D23" s="154"/>
      <c r="E23" s="3">
        <v>49.227065000000003</v>
      </c>
      <c r="F23" s="127">
        <v>39.416359909999997</v>
      </c>
      <c r="G23" s="128"/>
      <c r="H23" s="128"/>
      <c r="I23" s="3">
        <v>39.384654519999998</v>
      </c>
      <c r="J23" s="3">
        <v>36.270970230000003</v>
      </c>
      <c r="K23" s="155">
        <v>0.80006099327676805</v>
      </c>
      <c r="L23" s="156"/>
      <c r="M23" s="157"/>
    </row>
    <row r="24" spans="1:13" x14ac:dyDescent="0.35">
      <c r="A24" s="153" t="s">
        <v>26</v>
      </c>
      <c r="B24" s="154"/>
      <c r="C24" s="154"/>
      <c r="D24" s="154"/>
      <c r="E24" s="3">
        <v>232.69296499999999</v>
      </c>
      <c r="F24" s="127">
        <v>216.29282617999999</v>
      </c>
      <c r="G24" s="128"/>
      <c r="H24" s="128"/>
      <c r="I24" s="3">
        <v>214.07266272000001</v>
      </c>
      <c r="J24" s="3">
        <v>176.63513775000001</v>
      </c>
      <c r="K24" s="155">
        <v>0.91997909227724195</v>
      </c>
      <c r="L24" s="156"/>
      <c r="M24" s="157"/>
    </row>
    <row r="25" spans="1:13" x14ac:dyDescent="0.35">
      <c r="A25" s="153" t="s">
        <v>138</v>
      </c>
      <c r="B25" s="154"/>
      <c r="C25" s="154"/>
      <c r="D25" s="154"/>
      <c r="E25" s="3">
        <v>129.541989</v>
      </c>
      <c r="F25" s="127">
        <v>124.64570623</v>
      </c>
      <c r="G25" s="128"/>
      <c r="H25" s="128"/>
      <c r="I25" s="3">
        <v>124.35765943</v>
      </c>
      <c r="J25" s="3">
        <v>123.8559377</v>
      </c>
      <c r="K25" s="155">
        <v>0.95997954323520496</v>
      </c>
      <c r="L25" s="156"/>
      <c r="M25" s="157"/>
    </row>
    <row r="26" spans="1:13" x14ac:dyDescent="0.35">
      <c r="A26" s="153" t="s">
        <v>30</v>
      </c>
      <c r="B26" s="154"/>
      <c r="C26" s="154"/>
      <c r="D26" s="154"/>
      <c r="E26" s="3">
        <v>3965.7461899999998</v>
      </c>
      <c r="F26" s="127">
        <v>3928.1320519300002</v>
      </c>
      <c r="G26" s="128"/>
      <c r="H26" s="128"/>
      <c r="I26" s="3">
        <v>3928.1320519300002</v>
      </c>
      <c r="J26" s="3">
        <v>3781.7025811799999</v>
      </c>
      <c r="K26" s="155">
        <v>0.99051524321832596</v>
      </c>
      <c r="L26" s="156"/>
      <c r="M26" s="157"/>
    </row>
    <row r="27" spans="1:13" x14ac:dyDescent="0.35">
      <c r="A27" s="153" t="s">
        <v>31</v>
      </c>
      <c r="B27" s="154"/>
      <c r="C27" s="154"/>
      <c r="D27" s="154"/>
      <c r="E27" s="3">
        <v>812.80904299999997</v>
      </c>
      <c r="F27" s="127">
        <v>704.67445204000001</v>
      </c>
      <c r="G27" s="128"/>
      <c r="H27" s="128"/>
      <c r="I27" s="3">
        <v>695.70526609000001</v>
      </c>
      <c r="J27" s="3">
        <v>590.26218482000002</v>
      </c>
      <c r="K27" s="155">
        <v>0.85592707423901104</v>
      </c>
      <c r="L27" s="156"/>
      <c r="M27" s="157"/>
    </row>
    <row r="28" spans="1:13" x14ac:dyDescent="0.35">
      <c r="A28" s="153" t="s">
        <v>150</v>
      </c>
      <c r="B28" s="154"/>
      <c r="C28" s="154"/>
      <c r="D28" s="154"/>
      <c r="E28" s="3">
        <v>514.71667500000001</v>
      </c>
      <c r="F28" s="127">
        <v>498.98422463000003</v>
      </c>
      <c r="G28" s="128"/>
      <c r="H28" s="128"/>
      <c r="I28" s="3">
        <v>498.98422463000003</v>
      </c>
      <c r="J28" s="3">
        <v>498.83569348999998</v>
      </c>
      <c r="K28" s="155">
        <v>0.96943473733389296</v>
      </c>
      <c r="L28" s="156"/>
      <c r="M28" s="157"/>
    </row>
    <row r="29" spans="1:13" x14ac:dyDescent="0.35">
      <c r="A29" s="153" t="s">
        <v>33</v>
      </c>
      <c r="B29" s="154"/>
      <c r="C29" s="154"/>
      <c r="D29" s="154"/>
      <c r="E29" s="3">
        <v>69.14282</v>
      </c>
      <c r="F29" s="127">
        <v>66.497119089999998</v>
      </c>
      <c r="G29" s="128"/>
      <c r="H29" s="128"/>
      <c r="I29" s="3">
        <v>66.453711350000006</v>
      </c>
      <c r="J29" s="3">
        <v>62.340871960000001</v>
      </c>
      <c r="K29" s="155">
        <v>0.96110791185549005</v>
      </c>
      <c r="L29" s="156"/>
      <c r="M29" s="157"/>
    </row>
    <row r="30" spans="1:13" x14ac:dyDescent="0.35">
      <c r="A30" s="153" t="s">
        <v>34</v>
      </c>
      <c r="B30" s="154"/>
      <c r="C30" s="154"/>
      <c r="D30" s="154"/>
      <c r="E30" s="3">
        <v>3137.5390929999999</v>
      </c>
      <c r="F30" s="127">
        <v>2899.3369218799999</v>
      </c>
      <c r="G30" s="128"/>
      <c r="H30" s="128"/>
      <c r="I30" s="3">
        <v>2862.8181810900001</v>
      </c>
      <c r="J30" s="3">
        <v>2307.4597827100001</v>
      </c>
      <c r="K30" s="155">
        <v>0.91244064097148103</v>
      </c>
      <c r="L30" s="156"/>
      <c r="M30" s="157"/>
    </row>
    <row r="31" spans="1:13" x14ac:dyDescent="0.35">
      <c r="A31" s="153" t="s">
        <v>164</v>
      </c>
      <c r="B31" s="154"/>
      <c r="C31" s="154"/>
      <c r="D31" s="154"/>
      <c r="E31" s="3">
        <v>2036.551584</v>
      </c>
      <c r="F31" s="127">
        <v>1929.55801367</v>
      </c>
      <c r="G31" s="128"/>
      <c r="H31" s="128"/>
      <c r="I31" s="3">
        <v>1915.47008334</v>
      </c>
      <c r="J31" s="3">
        <v>1686.79090172</v>
      </c>
      <c r="K31" s="155">
        <v>0.94054582186316005</v>
      </c>
      <c r="L31" s="156"/>
      <c r="M31" s="157"/>
    </row>
    <row r="32" spans="1:13" x14ac:dyDescent="0.35">
      <c r="A32" s="153" t="s">
        <v>36</v>
      </c>
      <c r="B32" s="154"/>
      <c r="C32" s="154"/>
      <c r="D32" s="154"/>
      <c r="E32" s="3">
        <v>6621.367295</v>
      </c>
      <c r="F32" s="127">
        <v>6307.0507707500001</v>
      </c>
      <c r="G32" s="128"/>
      <c r="H32" s="128"/>
      <c r="I32" s="3">
        <v>6253.3559146799998</v>
      </c>
      <c r="J32" s="3">
        <v>5204.4868506000003</v>
      </c>
      <c r="K32" s="155">
        <v>0.94442063641479401</v>
      </c>
      <c r="L32" s="156"/>
      <c r="M32" s="157"/>
    </row>
    <row r="33" spans="1:13" x14ac:dyDescent="0.35">
      <c r="A33" s="153" t="s">
        <v>37</v>
      </c>
      <c r="B33" s="154"/>
      <c r="C33" s="154"/>
      <c r="D33" s="154"/>
      <c r="E33" s="3">
        <v>22690.229409</v>
      </c>
      <c r="F33" s="127">
        <v>22381.916977510002</v>
      </c>
      <c r="G33" s="128"/>
      <c r="H33" s="128"/>
      <c r="I33" s="3">
        <v>22339.309490629999</v>
      </c>
      <c r="J33" s="3">
        <v>20951.875624839999</v>
      </c>
      <c r="K33" s="155">
        <v>0.98453431598048102</v>
      </c>
      <c r="L33" s="156"/>
      <c r="M33" s="157"/>
    </row>
    <row r="34" spans="1:13" x14ac:dyDescent="0.35">
      <c r="A34" s="153" t="s">
        <v>38</v>
      </c>
      <c r="B34" s="154"/>
      <c r="C34" s="154"/>
      <c r="D34" s="154"/>
      <c r="E34" s="3">
        <v>801.61300100000005</v>
      </c>
      <c r="F34" s="127">
        <v>787.66417791000003</v>
      </c>
      <c r="G34" s="128"/>
      <c r="H34" s="128"/>
      <c r="I34" s="3">
        <v>785.32317784999998</v>
      </c>
      <c r="J34" s="3">
        <v>754.23782069000004</v>
      </c>
      <c r="K34" s="155">
        <v>0.97967869392128304</v>
      </c>
      <c r="L34" s="156"/>
      <c r="M34" s="157"/>
    </row>
    <row r="35" spans="1:13" x14ac:dyDescent="0.35">
      <c r="A35" s="153" t="s">
        <v>39</v>
      </c>
      <c r="B35" s="154"/>
      <c r="C35" s="154"/>
      <c r="D35" s="154"/>
      <c r="E35" s="3">
        <v>1114.3567720000001</v>
      </c>
      <c r="F35" s="127">
        <v>1101.3092717300001</v>
      </c>
      <c r="G35" s="128"/>
      <c r="H35" s="128"/>
      <c r="I35" s="3">
        <v>1101.3092717300001</v>
      </c>
      <c r="J35" s="3">
        <v>970.47513528000002</v>
      </c>
      <c r="K35" s="155">
        <v>0.98829145153703002</v>
      </c>
      <c r="L35" s="156"/>
      <c r="M35" s="157"/>
    </row>
    <row r="36" spans="1:13" x14ac:dyDescent="0.35">
      <c r="A36" s="153" t="s">
        <v>40</v>
      </c>
      <c r="B36" s="154"/>
      <c r="C36" s="154"/>
      <c r="D36" s="154"/>
      <c r="E36" s="3">
        <v>267.93823600000002</v>
      </c>
      <c r="F36" s="127">
        <v>267.35145775000001</v>
      </c>
      <c r="G36" s="128"/>
      <c r="H36" s="128"/>
      <c r="I36" s="3">
        <v>266.39267771999999</v>
      </c>
      <c r="J36" s="3">
        <v>247.5874527</v>
      </c>
      <c r="K36" s="155">
        <v>0.99423166210588998</v>
      </c>
      <c r="L36" s="156"/>
      <c r="M36" s="157"/>
    </row>
    <row r="37" spans="1:13" x14ac:dyDescent="0.35">
      <c r="A37" s="153" t="s">
        <v>41</v>
      </c>
      <c r="B37" s="154"/>
      <c r="C37" s="154"/>
      <c r="D37" s="154"/>
      <c r="E37" s="3">
        <v>94.811485000000005</v>
      </c>
      <c r="F37" s="127">
        <v>92.809258020000001</v>
      </c>
      <c r="G37" s="128"/>
      <c r="H37" s="128"/>
      <c r="I37" s="3">
        <v>92.809258020000001</v>
      </c>
      <c r="J37" s="3">
        <v>89.721101579999996</v>
      </c>
      <c r="K37" s="155">
        <v>0.97888202067502705</v>
      </c>
      <c r="L37" s="156"/>
      <c r="M37" s="157"/>
    </row>
    <row r="38" spans="1:13" x14ac:dyDescent="0.35">
      <c r="A38" s="153" t="s">
        <v>42</v>
      </c>
      <c r="B38" s="154"/>
      <c r="C38" s="154"/>
      <c r="D38" s="154"/>
      <c r="E38" s="3">
        <v>145.83781099999999</v>
      </c>
      <c r="F38" s="127">
        <v>133.51464095</v>
      </c>
      <c r="G38" s="128"/>
      <c r="H38" s="128"/>
      <c r="I38" s="3">
        <v>133.51464095</v>
      </c>
      <c r="J38" s="3">
        <v>121.19991075</v>
      </c>
      <c r="K38" s="155">
        <v>0.91550085697597305</v>
      </c>
      <c r="L38" s="156"/>
      <c r="M38" s="157"/>
    </row>
    <row r="39" spans="1:13" x14ac:dyDescent="0.35">
      <c r="A39" s="153" t="s">
        <v>44</v>
      </c>
      <c r="B39" s="154"/>
      <c r="C39" s="154"/>
      <c r="D39" s="154"/>
      <c r="E39" s="3">
        <v>72.628553999999994</v>
      </c>
      <c r="F39" s="127">
        <v>70.915775870000004</v>
      </c>
      <c r="G39" s="128"/>
      <c r="H39" s="128"/>
      <c r="I39" s="3">
        <v>70.888049710000004</v>
      </c>
      <c r="J39" s="3">
        <v>68.294407079999999</v>
      </c>
      <c r="K39" s="155">
        <v>0.97603553706989699</v>
      </c>
      <c r="L39" s="156"/>
      <c r="M39" s="157"/>
    </row>
    <row r="40" spans="1:13" x14ac:dyDescent="0.35">
      <c r="A40" s="153" t="s">
        <v>45</v>
      </c>
      <c r="B40" s="154"/>
      <c r="C40" s="154"/>
      <c r="D40" s="154"/>
      <c r="E40" s="3">
        <v>4316.1958729999997</v>
      </c>
      <c r="F40" s="127">
        <v>4128.8193983900001</v>
      </c>
      <c r="G40" s="128"/>
      <c r="H40" s="128"/>
      <c r="I40" s="3">
        <v>4128.8193983900001</v>
      </c>
      <c r="J40" s="3">
        <v>3847.8091521699998</v>
      </c>
      <c r="K40" s="155">
        <v>0.95658758774546504</v>
      </c>
      <c r="L40" s="156"/>
      <c r="M40" s="157"/>
    </row>
    <row r="41" spans="1:13" x14ac:dyDescent="0.35">
      <c r="A41" s="153" t="s">
        <v>46</v>
      </c>
      <c r="B41" s="154"/>
      <c r="C41" s="154"/>
      <c r="D41" s="154"/>
      <c r="E41" s="3">
        <v>262.72720299999997</v>
      </c>
      <c r="F41" s="127">
        <v>242.65060192999999</v>
      </c>
      <c r="G41" s="128"/>
      <c r="H41" s="128"/>
      <c r="I41" s="3">
        <v>241.4628798</v>
      </c>
      <c r="J41" s="3">
        <v>214.20249081</v>
      </c>
      <c r="K41" s="155">
        <v>0.919063108208099</v>
      </c>
      <c r="L41" s="156"/>
      <c r="M41" s="157"/>
    </row>
    <row r="42" spans="1:13" x14ac:dyDescent="0.35">
      <c r="A42" s="153" t="s">
        <v>47</v>
      </c>
      <c r="B42" s="154"/>
      <c r="C42" s="154"/>
      <c r="D42" s="154"/>
      <c r="E42" s="3">
        <v>318.26424600000001</v>
      </c>
      <c r="F42" s="127">
        <v>260.61192304000002</v>
      </c>
      <c r="G42" s="128"/>
      <c r="H42" s="128"/>
      <c r="I42" s="3">
        <v>255.16803249</v>
      </c>
      <c r="J42" s="3">
        <v>230.05241222999999</v>
      </c>
      <c r="K42" s="155">
        <v>0.80174897336724404</v>
      </c>
      <c r="L42" s="156"/>
      <c r="M42" s="157"/>
    </row>
    <row r="43" spans="1:13" x14ac:dyDescent="0.35">
      <c r="A43" s="153" t="s">
        <v>48</v>
      </c>
      <c r="B43" s="154"/>
      <c r="C43" s="154"/>
      <c r="D43" s="154"/>
      <c r="E43" s="3">
        <v>11.86605</v>
      </c>
      <c r="F43" s="127">
        <v>11.85435923</v>
      </c>
      <c r="G43" s="128"/>
      <c r="H43" s="128"/>
      <c r="I43" s="3">
        <v>11.85435923</v>
      </c>
      <c r="J43" s="3">
        <v>11.350711799999999</v>
      </c>
      <c r="K43" s="155">
        <v>0.99901477155413898</v>
      </c>
      <c r="L43" s="156"/>
      <c r="M43" s="157"/>
    </row>
    <row r="44" spans="1:13" x14ac:dyDescent="0.35">
      <c r="A44" s="153" t="s">
        <v>165</v>
      </c>
      <c r="B44" s="154"/>
      <c r="C44" s="154"/>
      <c r="D44" s="154"/>
      <c r="E44" s="3">
        <v>2162.4405670000001</v>
      </c>
      <c r="F44" s="127">
        <v>1898.3233114300001</v>
      </c>
      <c r="G44" s="128"/>
      <c r="H44" s="128"/>
      <c r="I44" s="3">
        <v>1897.82939657</v>
      </c>
      <c r="J44" s="3">
        <v>1852.86544078</v>
      </c>
      <c r="K44" s="155">
        <v>0.87763308991326405</v>
      </c>
      <c r="L44" s="156"/>
      <c r="M44" s="157"/>
    </row>
    <row r="45" spans="1:13" x14ac:dyDescent="0.35">
      <c r="A45" s="153" t="s">
        <v>50</v>
      </c>
      <c r="B45" s="154"/>
      <c r="C45" s="154"/>
      <c r="D45" s="154"/>
      <c r="E45" s="3">
        <v>5354.413106</v>
      </c>
      <c r="F45" s="127">
        <v>5193.7509956200001</v>
      </c>
      <c r="G45" s="128"/>
      <c r="H45" s="128"/>
      <c r="I45" s="3">
        <v>5157.2568893600001</v>
      </c>
      <c r="J45" s="3">
        <v>4999.6831101899998</v>
      </c>
      <c r="K45" s="155">
        <v>0.96317874382552304</v>
      </c>
      <c r="L45" s="156"/>
      <c r="M45" s="157"/>
    </row>
    <row r="46" spans="1:13" x14ac:dyDescent="0.35">
      <c r="A46" s="153" t="s">
        <v>141</v>
      </c>
      <c r="B46" s="154"/>
      <c r="C46" s="154"/>
      <c r="D46" s="154"/>
      <c r="E46" s="3">
        <v>24299.598935000002</v>
      </c>
      <c r="F46" s="127">
        <v>24141.790157930001</v>
      </c>
      <c r="G46" s="128"/>
      <c r="H46" s="128"/>
      <c r="I46" s="3">
        <v>24119.45395368</v>
      </c>
      <c r="J46" s="3">
        <v>21309.253734459999</v>
      </c>
      <c r="K46" s="155">
        <v>0.99258650392535797</v>
      </c>
      <c r="L46" s="156"/>
      <c r="M46" s="157"/>
    </row>
    <row r="47" spans="1:13" x14ac:dyDescent="0.35">
      <c r="A47" s="153" t="s">
        <v>55</v>
      </c>
      <c r="B47" s="154"/>
      <c r="C47" s="154"/>
      <c r="D47" s="154"/>
      <c r="E47" s="3">
        <v>2710.926739</v>
      </c>
      <c r="F47" s="127">
        <v>2609.9392971399998</v>
      </c>
      <c r="G47" s="128"/>
      <c r="H47" s="128"/>
      <c r="I47" s="3">
        <v>2599.3181537300002</v>
      </c>
      <c r="J47" s="3">
        <v>2548.8723188600002</v>
      </c>
      <c r="K47" s="155">
        <v>0.95883009907115002</v>
      </c>
      <c r="L47" s="156"/>
      <c r="M47" s="157"/>
    </row>
    <row r="48" spans="1:13" x14ac:dyDescent="0.35">
      <c r="A48" s="153" t="s">
        <v>142</v>
      </c>
      <c r="B48" s="154"/>
      <c r="C48" s="154"/>
      <c r="D48" s="154"/>
      <c r="E48" s="3">
        <v>941.82418600000005</v>
      </c>
      <c r="F48" s="127">
        <v>681.99847056999999</v>
      </c>
      <c r="G48" s="128"/>
      <c r="H48" s="128"/>
      <c r="I48" s="3">
        <v>679.74444277999999</v>
      </c>
      <c r="J48" s="3">
        <v>534.98526171000003</v>
      </c>
      <c r="K48" s="155">
        <v>0.72173177635937202</v>
      </c>
      <c r="L48" s="156"/>
      <c r="M48" s="157"/>
    </row>
    <row r="49" spans="1:13" x14ac:dyDescent="0.35">
      <c r="A49" s="153" t="s">
        <v>57</v>
      </c>
      <c r="B49" s="154"/>
      <c r="C49" s="154"/>
      <c r="D49" s="154"/>
      <c r="E49" s="3">
        <v>170.56079099999999</v>
      </c>
      <c r="F49" s="127">
        <v>169.21633201</v>
      </c>
      <c r="G49" s="128"/>
      <c r="H49" s="128"/>
      <c r="I49" s="3">
        <v>169.21633201</v>
      </c>
      <c r="J49" s="3">
        <v>157.85281182</v>
      </c>
      <c r="K49" s="155">
        <v>0.99211742052720597</v>
      </c>
      <c r="L49" s="156"/>
      <c r="M49" s="157"/>
    </row>
    <row r="50" spans="1:13" x14ac:dyDescent="0.35">
      <c r="A50" s="153" t="s">
        <v>58</v>
      </c>
      <c r="B50" s="154"/>
      <c r="C50" s="154"/>
      <c r="D50" s="154"/>
      <c r="E50" s="3">
        <v>1125.6428880000001</v>
      </c>
      <c r="F50" s="127">
        <v>669.04883636</v>
      </c>
      <c r="G50" s="128"/>
      <c r="H50" s="128"/>
      <c r="I50" s="3">
        <v>669.04883636</v>
      </c>
      <c r="J50" s="3">
        <v>637.85230495999997</v>
      </c>
      <c r="K50" s="155">
        <v>0.59437042022158604</v>
      </c>
      <c r="L50" s="156"/>
      <c r="M50" s="157"/>
    </row>
    <row r="51" spans="1:13" x14ac:dyDescent="0.35">
      <c r="A51" s="153" t="s">
        <v>59</v>
      </c>
      <c r="B51" s="154"/>
      <c r="C51" s="154"/>
      <c r="D51" s="154"/>
      <c r="E51" s="3">
        <v>1026.818211</v>
      </c>
      <c r="F51" s="127">
        <v>965.80591748999996</v>
      </c>
      <c r="G51" s="128"/>
      <c r="H51" s="128"/>
      <c r="I51" s="3">
        <v>965.80080849000001</v>
      </c>
      <c r="J51" s="3">
        <v>725.31218694999995</v>
      </c>
      <c r="K51" s="155">
        <v>0.94057623651748801</v>
      </c>
      <c r="L51" s="156"/>
      <c r="M51" s="157"/>
    </row>
    <row r="52" spans="1:13" x14ac:dyDescent="0.35">
      <c r="A52" s="153" t="s">
        <v>151</v>
      </c>
      <c r="B52" s="154"/>
      <c r="C52" s="154"/>
      <c r="D52" s="154"/>
      <c r="E52" s="3">
        <v>438.128693</v>
      </c>
      <c r="F52" s="127">
        <v>392.04323502</v>
      </c>
      <c r="G52" s="128"/>
      <c r="H52" s="128"/>
      <c r="I52" s="3">
        <v>388.88505302999999</v>
      </c>
      <c r="J52" s="3">
        <v>334.82200847000001</v>
      </c>
      <c r="K52" s="155">
        <v>0.88760462221085401</v>
      </c>
      <c r="L52" s="156"/>
      <c r="M52" s="157"/>
    </row>
    <row r="53" spans="1:13" x14ac:dyDescent="0.35">
      <c r="A53" s="153" t="s">
        <v>61</v>
      </c>
      <c r="B53" s="154"/>
      <c r="C53" s="154"/>
      <c r="D53" s="154"/>
      <c r="E53" s="3">
        <v>62.389994000000002</v>
      </c>
      <c r="F53" s="127">
        <v>58.333928839999999</v>
      </c>
      <c r="G53" s="128"/>
      <c r="H53" s="128"/>
      <c r="I53" s="3">
        <v>55.124320400000002</v>
      </c>
      <c r="J53" s="3">
        <v>52.321159919999999</v>
      </c>
      <c r="K53" s="155">
        <v>0.88354424909866203</v>
      </c>
      <c r="L53" s="156"/>
      <c r="M53" s="157"/>
    </row>
    <row r="54" spans="1:13" x14ac:dyDescent="0.35">
      <c r="A54" s="153" t="s">
        <v>62</v>
      </c>
      <c r="B54" s="154"/>
      <c r="C54" s="154"/>
      <c r="D54" s="154"/>
      <c r="E54" s="3">
        <v>34.001899999999999</v>
      </c>
      <c r="F54" s="127">
        <v>33.989284349999998</v>
      </c>
      <c r="G54" s="128"/>
      <c r="H54" s="128"/>
      <c r="I54" s="3">
        <v>33.989191140000003</v>
      </c>
      <c r="J54" s="3">
        <v>32.551684620000003</v>
      </c>
      <c r="K54" s="155">
        <v>0.99962623088709801</v>
      </c>
      <c r="L54" s="156"/>
      <c r="M54" s="157"/>
    </row>
    <row r="55" spans="1:13" x14ac:dyDescent="0.35">
      <c r="A55" s="153" t="s">
        <v>63</v>
      </c>
      <c r="B55" s="154"/>
      <c r="C55" s="154"/>
      <c r="D55" s="154"/>
      <c r="E55" s="3">
        <v>442.68201399999998</v>
      </c>
      <c r="F55" s="127">
        <v>398.00335202999997</v>
      </c>
      <c r="G55" s="128"/>
      <c r="H55" s="128"/>
      <c r="I55" s="3">
        <v>397.98419144000002</v>
      </c>
      <c r="J55" s="3">
        <v>362.41716924999997</v>
      </c>
      <c r="K55" s="155">
        <v>0.89902950391835901</v>
      </c>
      <c r="L55" s="156"/>
      <c r="M55" s="157"/>
    </row>
    <row r="56" spans="1:13" x14ac:dyDescent="0.35">
      <c r="A56" s="153" t="s">
        <v>166</v>
      </c>
      <c r="B56" s="154"/>
      <c r="C56" s="154"/>
      <c r="D56" s="154"/>
      <c r="E56" s="3">
        <v>739.14490499999999</v>
      </c>
      <c r="F56" s="127">
        <v>602.89508402000001</v>
      </c>
      <c r="G56" s="128"/>
      <c r="H56" s="128"/>
      <c r="I56" s="3">
        <v>599.21812179000005</v>
      </c>
      <c r="J56" s="3">
        <v>404.14078597000002</v>
      </c>
      <c r="K56" s="155">
        <v>0.81069099947323597</v>
      </c>
      <c r="L56" s="156"/>
      <c r="M56" s="157"/>
    </row>
    <row r="57" spans="1:13" x14ac:dyDescent="0.35">
      <c r="A57" s="153" t="s">
        <v>65</v>
      </c>
      <c r="B57" s="154"/>
      <c r="C57" s="154"/>
      <c r="D57" s="154"/>
      <c r="E57" s="3">
        <v>629.41611799999998</v>
      </c>
      <c r="F57" s="127">
        <v>570.39553074000003</v>
      </c>
      <c r="G57" s="128"/>
      <c r="H57" s="128"/>
      <c r="I57" s="3">
        <v>566.74581879000004</v>
      </c>
      <c r="J57" s="3">
        <v>403.25973585999998</v>
      </c>
      <c r="K57" s="155">
        <v>0.90043105440461602</v>
      </c>
      <c r="L57" s="156"/>
      <c r="M57" s="157"/>
    </row>
    <row r="58" spans="1:13" x14ac:dyDescent="0.35">
      <c r="A58" s="153" t="s">
        <v>69</v>
      </c>
      <c r="B58" s="154"/>
      <c r="C58" s="154"/>
      <c r="D58" s="154"/>
      <c r="E58" s="3">
        <v>3135.752477</v>
      </c>
      <c r="F58" s="127">
        <v>3071.3531603599999</v>
      </c>
      <c r="G58" s="128"/>
      <c r="H58" s="128"/>
      <c r="I58" s="3">
        <v>3070.20574614</v>
      </c>
      <c r="J58" s="3">
        <v>2960.9619827400002</v>
      </c>
      <c r="K58" s="155">
        <v>0.97909696911960697</v>
      </c>
      <c r="L58" s="156"/>
      <c r="M58" s="157"/>
    </row>
    <row r="59" spans="1:13" x14ac:dyDescent="0.35">
      <c r="A59" s="153" t="s">
        <v>143</v>
      </c>
      <c r="B59" s="154"/>
      <c r="C59" s="154"/>
      <c r="D59" s="154"/>
      <c r="E59" s="3">
        <v>64192.497729000002</v>
      </c>
      <c r="F59" s="127">
        <v>61605.419471180001</v>
      </c>
      <c r="G59" s="128"/>
      <c r="H59" s="128"/>
      <c r="I59" s="3">
        <v>61540.177718979998</v>
      </c>
      <c r="J59" s="3">
        <v>52458.139899870002</v>
      </c>
      <c r="K59" s="155">
        <v>0.958681775848367</v>
      </c>
      <c r="L59" s="156"/>
      <c r="M59" s="157"/>
    </row>
    <row r="60" spans="1:13" x14ac:dyDescent="0.35">
      <c r="A60" s="153" t="s">
        <v>70</v>
      </c>
      <c r="B60" s="154"/>
      <c r="C60" s="154"/>
      <c r="D60" s="154"/>
      <c r="E60" s="3">
        <v>45108.104463999996</v>
      </c>
      <c r="F60" s="127">
        <v>41378.378816620003</v>
      </c>
      <c r="G60" s="128"/>
      <c r="H60" s="128"/>
      <c r="I60" s="3">
        <v>41378.378816620003</v>
      </c>
      <c r="J60" s="3">
        <v>41378.378816620003</v>
      </c>
      <c r="K60" s="155">
        <v>0.91731584176061698</v>
      </c>
      <c r="L60" s="156"/>
      <c r="M60" s="157"/>
    </row>
    <row r="61" spans="1:13" x14ac:dyDescent="0.35">
      <c r="A61" s="153" t="s">
        <v>71</v>
      </c>
      <c r="B61" s="154"/>
      <c r="C61" s="154"/>
      <c r="D61" s="154"/>
      <c r="E61" s="3">
        <v>43183.074398999997</v>
      </c>
      <c r="F61" s="127">
        <v>42377.779928340002</v>
      </c>
      <c r="G61" s="128"/>
      <c r="H61" s="128"/>
      <c r="I61" s="3">
        <v>42377.779928340002</v>
      </c>
      <c r="J61" s="3">
        <v>35635.148375730001</v>
      </c>
      <c r="K61" s="155">
        <v>0.981351617922816</v>
      </c>
      <c r="L61" s="156"/>
      <c r="M61" s="157"/>
    </row>
    <row r="62" spans="1:13" x14ac:dyDescent="0.35">
      <c r="A62" s="153" t="s">
        <v>144</v>
      </c>
      <c r="B62" s="154"/>
      <c r="C62" s="154"/>
      <c r="D62" s="154"/>
      <c r="E62" s="3">
        <v>3375.4161810000001</v>
      </c>
      <c r="F62" s="127">
        <v>2089.9126027399998</v>
      </c>
      <c r="G62" s="128"/>
      <c r="H62" s="128"/>
      <c r="I62" s="3">
        <v>2051.9625761799998</v>
      </c>
      <c r="J62" s="3">
        <v>1899.6688786300001</v>
      </c>
      <c r="K62" s="155">
        <v>0.60791394783563701</v>
      </c>
      <c r="L62" s="156"/>
      <c r="M62" s="157"/>
    </row>
    <row r="63" spans="1:13" x14ac:dyDescent="0.35">
      <c r="A63" s="153" t="s">
        <v>160</v>
      </c>
      <c r="B63" s="154"/>
      <c r="C63" s="154"/>
      <c r="D63" s="154"/>
      <c r="E63" s="3">
        <v>65.974312999999995</v>
      </c>
      <c r="F63" s="127">
        <v>57.387330220000003</v>
      </c>
      <c r="G63" s="128"/>
      <c r="H63" s="128"/>
      <c r="I63" s="3">
        <v>56.750030019999997</v>
      </c>
      <c r="J63" s="3">
        <v>50.61119738</v>
      </c>
      <c r="K63" s="155">
        <v>0.86018372059440795</v>
      </c>
      <c r="L63" s="156"/>
      <c r="M63" s="157"/>
    </row>
    <row r="64" spans="1:13" x14ac:dyDescent="0.35">
      <c r="A64" s="153" t="s">
        <v>73</v>
      </c>
      <c r="B64" s="154"/>
      <c r="C64" s="154"/>
      <c r="D64" s="154"/>
      <c r="E64" s="3">
        <v>888.83207000000004</v>
      </c>
      <c r="F64" s="127">
        <v>880.78312959000004</v>
      </c>
      <c r="G64" s="128"/>
      <c r="H64" s="128"/>
      <c r="I64" s="3">
        <v>878.26634369999999</v>
      </c>
      <c r="J64" s="3">
        <v>816.78356223000003</v>
      </c>
      <c r="K64" s="155">
        <v>0.98811279806769303</v>
      </c>
      <c r="L64" s="156"/>
      <c r="M64" s="157"/>
    </row>
    <row r="65" spans="1:13" x14ac:dyDescent="0.35">
      <c r="A65" s="153" t="s">
        <v>74</v>
      </c>
      <c r="B65" s="154"/>
      <c r="C65" s="154"/>
      <c r="D65" s="154"/>
      <c r="E65" s="3">
        <v>466.11488800000001</v>
      </c>
      <c r="F65" s="127">
        <v>462.30371672000001</v>
      </c>
      <c r="G65" s="128"/>
      <c r="H65" s="128"/>
      <c r="I65" s="3">
        <v>461.64668368999997</v>
      </c>
      <c r="J65" s="3">
        <v>437.16085797</v>
      </c>
      <c r="K65" s="155">
        <v>0.99041394208802902</v>
      </c>
      <c r="L65" s="156"/>
      <c r="M65" s="157"/>
    </row>
    <row r="66" spans="1:13" x14ac:dyDescent="0.35">
      <c r="A66" s="153" t="s">
        <v>145</v>
      </c>
      <c r="B66" s="154"/>
      <c r="C66" s="154"/>
      <c r="D66" s="154"/>
      <c r="E66" s="3">
        <v>340.181265</v>
      </c>
      <c r="F66" s="127">
        <v>315.93774624999998</v>
      </c>
      <c r="G66" s="128"/>
      <c r="H66" s="128"/>
      <c r="I66" s="3">
        <v>310.23576423999998</v>
      </c>
      <c r="J66" s="3">
        <v>249.09980580000001</v>
      </c>
      <c r="K66" s="155">
        <v>0.91197192837765495</v>
      </c>
      <c r="L66" s="156"/>
      <c r="M66" s="157"/>
    </row>
    <row r="67" spans="1:13" x14ac:dyDescent="0.35">
      <c r="A67" s="153" t="s">
        <v>146</v>
      </c>
      <c r="B67" s="154"/>
      <c r="C67" s="154"/>
      <c r="D67" s="154"/>
      <c r="E67" s="3">
        <v>1452.6816650000001</v>
      </c>
      <c r="F67" s="127">
        <v>1382.6349587</v>
      </c>
      <c r="G67" s="128"/>
      <c r="H67" s="128"/>
      <c r="I67" s="3">
        <v>1365.4823736599999</v>
      </c>
      <c r="J67" s="3">
        <v>1112.83389283</v>
      </c>
      <c r="K67" s="155">
        <v>0.939973572021369</v>
      </c>
      <c r="L67" s="156"/>
      <c r="M67" s="157"/>
    </row>
    <row r="68" spans="1:13" x14ac:dyDescent="0.35">
      <c r="A68" s="153" t="s">
        <v>78</v>
      </c>
      <c r="B68" s="154"/>
      <c r="C68" s="154"/>
      <c r="D68" s="154"/>
      <c r="E68" s="3">
        <v>643.29366700000003</v>
      </c>
      <c r="F68" s="127">
        <v>584.01223468000001</v>
      </c>
      <c r="G68" s="128"/>
      <c r="H68" s="128"/>
      <c r="I68" s="3">
        <v>578.51911417999997</v>
      </c>
      <c r="J68" s="3">
        <v>486.96454</v>
      </c>
      <c r="K68" s="155">
        <v>0.89930795818016296</v>
      </c>
      <c r="L68" s="156"/>
      <c r="M68" s="157"/>
    </row>
    <row r="69" spans="1:13" x14ac:dyDescent="0.35">
      <c r="A69" s="153" t="s">
        <v>79</v>
      </c>
      <c r="B69" s="154"/>
      <c r="C69" s="154"/>
      <c r="D69" s="154"/>
      <c r="E69" s="3">
        <v>454.75388199999998</v>
      </c>
      <c r="F69" s="127">
        <v>367.64820150000003</v>
      </c>
      <c r="G69" s="128"/>
      <c r="H69" s="128"/>
      <c r="I69" s="3">
        <v>330.79762489000001</v>
      </c>
      <c r="J69" s="3">
        <v>269.5674717</v>
      </c>
      <c r="K69" s="155">
        <v>0.72742122273955601</v>
      </c>
      <c r="L69" s="156"/>
      <c r="M69" s="157"/>
    </row>
    <row r="70" spans="1:13" x14ac:dyDescent="0.35">
      <c r="A70" s="153" t="s">
        <v>80</v>
      </c>
      <c r="B70" s="154"/>
      <c r="C70" s="154"/>
      <c r="D70" s="154"/>
      <c r="E70" s="3">
        <v>83.906673999999995</v>
      </c>
      <c r="F70" s="127">
        <v>77.160134470000003</v>
      </c>
      <c r="G70" s="128"/>
      <c r="H70" s="128"/>
      <c r="I70" s="3">
        <v>74.549026299999994</v>
      </c>
      <c r="J70" s="3">
        <v>67.267888209999995</v>
      </c>
      <c r="K70" s="155">
        <v>0.88847552579667199</v>
      </c>
      <c r="L70" s="156"/>
      <c r="M70" s="157"/>
    </row>
    <row r="71" spans="1:13" x14ac:dyDescent="0.35">
      <c r="A71" s="153" t="s">
        <v>81</v>
      </c>
      <c r="B71" s="154"/>
      <c r="C71" s="154"/>
      <c r="D71" s="154"/>
      <c r="E71" s="3">
        <v>6461.8350330000003</v>
      </c>
      <c r="F71" s="127">
        <v>6322.8851067899996</v>
      </c>
      <c r="G71" s="128"/>
      <c r="H71" s="128"/>
      <c r="I71" s="3">
        <v>6277.6112130600004</v>
      </c>
      <c r="J71" s="3">
        <v>5697.9890083999999</v>
      </c>
      <c r="K71" s="155">
        <v>0.97149047925253695</v>
      </c>
      <c r="L71" s="156"/>
      <c r="M71" s="157"/>
    </row>
    <row r="72" spans="1:13" x14ac:dyDescent="0.35">
      <c r="A72" s="153" t="s">
        <v>82</v>
      </c>
      <c r="B72" s="154"/>
      <c r="C72" s="154"/>
      <c r="D72" s="154"/>
      <c r="E72" s="3">
        <v>5556.6203729999997</v>
      </c>
      <c r="F72" s="127">
        <v>5480.0569819900002</v>
      </c>
      <c r="G72" s="128"/>
      <c r="H72" s="128"/>
      <c r="I72" s="3">
        <v>5322.3822773299999</v>
      </c>
      <c r="J72" s="3">
        <v>5187.2110316999997</v>
      </c>
      <c r="K72" s="155">
        <v>0.957845222465047</v>
      </c>
      <c r="L72" s="156"/>
      <c r="M72" s="157"/>
    </row>
    <row r="73" spans="1:13" x14ac:dyDescent="0.35">
      <c r="A73" s="153" t="s">
        <v>152</v>
      </c>
      <c r="B73" s="154"/>
      <c r="C73" s="154"/>
      <c r="D73" s="154"/>
      <c r="E73" s="3">
        <v>3.8367680000000002</v>
      </c>
      <c r="F73" s="127">
        <v>3.1436122599999998</v>
      </c>
      <c r="G73" s="128"/>
      <c r="H73" s="128"/>
      <c r="I73" s="3">
        <v>3.1436122599999998</v>
      </c>
      <c r="J73" s="3">
        <v>2.0590444300000001</v>
      </c>
      <c r="K73" s="155">
        <v>0.81933863606035096</v>
      </c>
      <c r="L73" s="156"/>
      <c r="M73" s="157"/>
    </row>
    <row r="74" spans="1:13" x14ac:dyDescent="0.35">
      <c r="A74" s="153" t="s">
        <v>84</v>
      </c>
      <c r="B74" s="154"/>
      <c r="C74" s="154"/>
      <c r="D74" s="154"/>
      <c r="E74" s="3">
        <v>3502.6755389999998</v>
      </c>
      <c r="F74" s="127">
        <v>3383.31171782</v>
      </c>
      <c r="G74" s="128"/>
      <c r="H74" s="128"/>
      <c r="I74" s="3">
        <v>3370.5942055800001</v>
      </c>
      <c r="J74" s="3">
        <v>3170.9444045099999</v>
      </c>
      <c r="K74" s="155">
        <v>0.96229130219189296</v>
      </c>
      <c r="L74" s="156"/>
      <c r="M74" s="157"/>
    </row>
    <row r="75" spans="1:13" x14ac:dyDescent="0.35">
      <c r="A75" s="153" t="s">
        <v>85</v>
      </c>
      <c r="B75" s="154"/>
      <c r="C75" s="154"/>
      <c r="D75" s="154"/>
      <c r="E75" s="3">
        <v>3123.4766479999998</v>
      </c>
      <c r="F75" s="127">
        <v>3105.0836548000002</v>
      </c>
      <c r="G75" s="128"/>
      <c r="H75" s="128"/>
      <c r="I75" s="3">
        <v>3075.3555950999998</v>
      </c>
      <c r="J75" s="3">
        <v>3032.06735652</v>
      </c>
      <c r="K75" s="155">
        <v>0.98459375294807705</v>
      </c>
      <c r="L75" s="156"/>
      <c r="M75" s="157"/>
    </row>
    <row r="76" spans="1:13" x14ac:dyDescent="0.35">
      <c r="A76" s="153" t="s">
        <v>86</v>
      </c>
      <c r="B76" s="154"/>
      <c r="C76" s="154"/>
      <c r="D76" s="154"/>
      <c r="E76" s="3">
        <v>2922.3113130000002</v>
      </c>
      <c r="F76" s="127">
        <v>2835.1984913900001</v>
      </c>
      <c r="G76" s="128"/>
      <c r="H76" s="128"/>
      <c r="I76" s="3">
        <v>2825.2360222399998</v>
      </c>
      <c r="J76" s="3">
        <v>2505.3878935500002</v>
      </c>
      <c r="K76" s="155">
        <v>0.96678133150011902</v>
      </c>
      <c r="L76" s="156"/>
      <c r="M76" s="157"/>
    </row>
    <row r="77" spans="1:13" x14ac:dyDescent="0.35">
      <c r="A77" s="153" t="s">
        <v>87</v>
      </c>
      <c r="B77" s="154"/>
      <c r="C77" s="154"/>
      <c r="D77" s="154"/>
      <c r="E77" s="3">
        <v>459.921155</v>
      </c>
      <c r="F77" s="127">
        <v>402.47174469999999</v>
      </c>
      <c r="G77" s="128"/>
      <c r="H77" s="128"/>
      <c r="I77" s="3">
        <v>400.97330952999999</v>
      </c>
      <c r="J77" s="3">
        <v>367.52265045000001</v>
      </c>
      <c r="K77" s="155">
        <v>0.87183054132397997</v>
      </c>
      <c r="L77" s="156"/>
      <c r="M77" s="157"/>
    </row>
    <row r="78" spans="1:13" x14ac:dyDescent="0.35">
      <c r="A78" s="153" t="s">
        <v>88</v>
      </c>
      <c r="B78" s="154"/>
      <c r="C78" s="154"/>
      <c r="D78" s="154"/>
      <c r="E78" s="3">
        <v>48.733764999999998</v>
      </c>
      <c r="F78" s="127">
        <v>36.380692969999998</v>
      </c>
      <c r="G78" s="128"/>
      <c r="H78" s="128"/>
      <c r="I78" s="3">
        <v>36.380692969999998</v>
      </c>
      <c r="J78" s="3">
        <v>31.678307969999999</v>
      </c>
      <c r="K78" s="155">
        <v>0.746519235072439</v>
      </c>
      <c r="L78" s="156"/>
      <c r="M78" s="157"/>
    </row>
    <row r="79" spans="1:13" x14ac:dyDescent="0.35">
      <c r="A79" s="153" t="s">
        <v>89</v>
      </c>
      <c r="B79" s="154"/>
      <c r="C79" s="154"/>
      <c r="D79" s="154"/>
      <c r="E79" s="3">
        <v>435.71674899999999</v>
      </c>
      <c r="F79" s="127">
        <v>409.48685712000002</v>
      </c>
      <c r="G79" s="128"/>
      <c r="H79" s="128"/>
      <c r="I79" s="3">
        <v>409.48685712000002</v>
      </c>
      <c r="J79" s="3">
        <v>354.92847125999998</v>
      </c>
      <c r="K79" s="155">
        <v>0.93980058847818104</v>
      </c>
      <c r="L79" s="156"/>
      <c r="M79" s="157"/>
    </row>
    <row r="80" spans="1:13" x14ac:dyDescent="0.35">
      <c r="A80" s="153" t="s">
        <v>90</v>
      </c>
      <c r="B80" s="154"/>
      <c r="C80" s="154"/>
      <c r="D80" s="154"/>
      <c r="E80" s="3">
        <v>110.629313</v>
      </c>
      <c r="F80" s="127">
        <v>77.655879479999996</v>
      </c>
      <c r="G80" s="128"/>
      <c r="H80" s="128"/>
      <c r="I80" s="3">
        <v>77.655879479999996</v>
      </c>
      <c r="J80" s="3">
        <v>77.653779479999997</v>
      </c>
      <c r="K80" s="155">
        <v>0.701946684600672</v>
      </c>
      <c r="L80" s="156"/>
      <c r="M80" s="157"/>
    </row>
    <row r="81" spans="1:13" x14ac:dyDescent="0.35">
      <c r="A81" s="153" t="s">
        <v>91</v>
      </c>
      <c r="B81" s="154"/>
      <c r="C81" s="154"/>
      <c r="D81" s="154"/>
      <c r="E81" s="3">
        <v>3305.5117059999998</v>
      </c>
      <c r="F81" s="127">
        <v>3275.3219546599998</v>
      </c>
      <c r="G81" s="128"/>
      <c r="H81" s="128"/>
      <c r="I81" s="3">
        <v>3274.9950844499999</v>
      </c>
      <c r="J81" s="3">
        <v>3271.5472187700002</v>
      </c>
      <c r="K81" s="155">
        <v>0.99076795840879694</v>
      </c>
      <c r="L81" s="156"/>
      <c r="M81" s="157"/>
    </row>
    <row r="82" spans="1:13" x14ac:dyDescent="0.35">
      <c r="A82" s="153" t="s">
        <v>92</v>
      </c>
      <c r="B82" s="154"/>
      <c r="C82" s="154"/>
      <c r="D82" s="154"/>
      <c r="E82" s="3">
        <v>39.085143000000002</v>
      </c>
      <c r="F82" s="127">
        <v>37.103339669999997</v>
      </c>
      <c r="G82" s="128"/>
      <c r="H82" s="128"/>
      <c r="I82" s="3">
        <v>37.02586848</v>
      </c>
      <c r="J82" s="3">
        <v>33.190358609999997</v>
      </c>
      <c r="K82" s="155">
        <v>0.94731311281117703</v>
      </c>
      <c r="L82" s="156"/>
      <c r="M82" s="157"/>
    </row>
    <row r="83" spans="1:13" x14ac:dyDescent="0.35">
      <c r="A83" s="153" t="s">
        <v>93</v>
      </c>
      <c r="B83" s="154"/>
      <c r="C83" s="154"/>
      <c r="D83" s="154"/>
      <c r="E83" s="3">
        <v>133.69</v>
      </c>
      <c r="F83" s="127">
        <v>123.51035098</v>
      </c>
      <c r="G83" s="128"/>
      <c r="H83" s="128"/>
      <c r="I83" s="3">
        <v>117.04156584</v>
      </c>
      <c r="J83" s="3">
        <v>108.42302216</v>
      </c>
      <c r="K83" s="155">
        <v>0.87546986191936604</v>
      </c>
      <c r="L83" s="156"/>
      <c r="M83" s="157"/>
    </row>
    <row r="84" spans="1:13" x14ac:dyDescent="0.35">
      <c r="A84" s="153" t="s">
        <v>94</v>
      </c>
      <c r="B84" s="154"/>
      <c r="C84" s="154"/>
      <c r="D84" s="154"/>
      <c r="E84" s="3">
        <v>13758.018674000001</v>
      </c>
      <c r="F84" s="127">
        <v>13667.031187070001</v>
      </c>
      <c r="G84" s="128"/>
      <c r="H84" s="128"/>
      <c r="I84" s="3">
        <v>13666.976986940001</v>
      </c>
      <c r="J84" s="3">
        <v>11325.40709126</v>
      </c>
      <c r="K84" s="155">
        <v>0.99338264547990096</v>
      </c>
      <c r="L84" s="156"/>
      <c r="M84" s="157"/>
    </row>
    <row r="85" spans="1:13" x14ac:dyDescent="0.35">
      <c r="A85" s="153" t="s">
        <v>95</v>
      </c>
      <c r="B85" s="154"/>
      <c r="C85" s="154"/>
      <c r="D85" s="154"/>
      <c r="E85" s="3">
        <v>1385.6117159999999</v>
      </c>
      <c r="F85" s="127">
        <v>1349.6384636</v>
      </c>
      <c r="G85" s="128"/>
      <c r="H85" s="128"/>
      <c r="I85" s="3">
        <v>1342.6400459500001</v>
      </c>
      <c r="J85" s="3">
        <v>1221.11457122</v>
      </c>
      <c r="K85" s="155">
        <v>0.96898722091203804</v>
      </c>
      <c r="L85" s="156"/>
      <c r="M85" s="157"/>
    </row>
    <row r="86" spans="1:13" x14ac:dyDescent="0.35">
      <c r="A86" s="153" t="s">
        <v>96</v>
      </c>
      <c r="B86" s="154"/>
      <c r="C86" s="154"/>
      <c r="D86" s="154"/>
      <c r="E86" s="3">
        <v>65.412000000000106</v>
      </c>
      <c r="F86" s="127">
        <v>63.859057</v>
      </c>
      <c r="G86" s="128"/>
      <c r="H86" s="128"/>
      <c r="I86" s="3">
        <v>62.466545949999997</v>
      </c>
      <c r="J86" s="3">
        <v>51.158762289999999</v>
      </c>
      <c r="K86" s="155">
        <v>0.95497073854950099</v>
      </c>
      <c r="L86" s="156"/>
      <c r="M86" s="157"/>
    </row>
    <row r="87" spans="1:13" x14ac:dyDescent="0.35">
      <c r="A87" s="153" t="s">
        <v>97</v>
      </c>
      <c r="B87" s="154"/>
      <c r="C87" s="154"/>
      <c r="D87" s="154"/>
      <c r="E87" s="3">
        <v>297.15214900000001</v>
      </c>
      <c r="F87" s="127">
        <v>294.30200271000001</v>
      </c>
      <c r="G87" s="128"/>
      <c r="H87" s="128"/>
      <c r="I87" s="3">
        <v>293.96960537000001</v>
      </c>
      <c r="J87" s="3">
        <v>279.85953197999999</v>
      </c>
      <c r="K87" s="155">
        <v>0.98928985154335902</v>
      </c>
      <c r="L87" s="156"/>
      <c r="M87" s="157"/>
    </row>
    <row r="88" spans="1:13" x14ac:dyDescent="0.35">
      <c r="A88" s="153" t="s">
        <v>98</v>
      </c>
      <c r="B88" s="154"/>
      <c r="C88" s="154"/>
      <c r="D88" s="154"/>
      <c r="E88" s="3">
        <v>135.46250000000001</v>
      </c>
      <c r="F88" s="127">
        <v>111.49971379</v>
      </c>
      <c r="G88" s="128"/>
      <c r="H88" s="128"/>
      <c r="I88" s="3">
        <v>111.48652903999999</v>
      </c>
      <c r="J88" s="3">
        <v>104.22845852</v>
      </c>
      <c r="K88" s="155">
        <v>0.823006581452432</v>
      </c>
      <c r="L88" s="156"/>
      <c r="M88" s="157"/>
    </row>
    <row r="89" spans="1:13" x14ac:dyDescent="0.35">
      <c r="A89" s="153" t="s">
        <v>167</v>
      </c>
      <c r="B89" s="154"/>
      <c r="C89" s="154"/>
      <c r="D89" s="154"/>
      <c r="E89" s="3">
        <v>413.205152</v>
      </c>
      <c r="F89" s="127">
        <v>413.20514473999998</v>
      </c>
      <c r="G89" s="128"/>
      <c r="H89" s="128"/>
      <c r="I89" s="3">
        <v>413.16249096000001</v>
      </c>
      <c r="J89" s="3">
        <v>413.16249096000001</v>
      </c>
      <c r="K89" s="155">
        <v>0.99989675578875703</v>
      </c>
      <c r="L89" s="156"/>
      <c r="M89" s="157"/>
    </row>
    <row r="90" spans="1:13" x14ac:dyDescent="0.35">
      <c r="A90" s="153" t="s">
        <v>99</v>
      </c>
      <c r="B90" s="154"/>
      <c r="C90" s="154"/>
      <c r="D90" s="154"/>
      <c r="E90" s="3">
        <v>13.470179999999999</v>
      </c>
      <c r="F90" s="127">
        <v>12.545856880000001</v>
      </c>
      <c r="G90" s="128"/>
      <c r="H90" s="128"/>
      <c r="I90" s="3">
        <v>12.047500469999999</v>
      </c>
      <c r="J90" s="3">
        <v>11.426851299999999</v>
      </c>
      <c r="K90" s="155">
        <v>0.89438303497058003</v>
      </c>
      <c r="L90" s="156"/>
      <c r="M90" s="157"/>
    </row>
    <row r="91" spans="1:13" x14ac:dyDescent="0.35">
      <c r="A91" s="153" t="s">
        <v>100</v>
      </c>
      <c r="B91" s="154"/>
      <c r="C91" s="154"/>
      <c r="D91" s="154"/>
      <c r="E91" s="3">
        <v>988.67856099999995</v>
      </c>
      <c r="F91" s="127">
        <v>947.08892402000004</v>
      </c>
      <c r="G91" s="128"/>
      <c r="H91" s="128"/>
      <c r="I91" s="3">
        <v>947.08197249</v>
      </c>
      <c r="J91" s="3">
        <v>786.10517944000003</v>
      </c>
      <c r="K91" s="155">
        <v>0.95792708555556505</v>
      </c>
      <c r="L91" s="156"/>
      <c r="M91" s="157"/>
    </row>
    <row r="92" spans="1:13" x14ac:dyDescent="0.35">
      <c r="A92" s="153" t="s">
        <v>101</v>
      </c>
      <c r="B92" s="154"/>
      <c r="C92" s="154"/>
      <c r="D92" s="154"/>
      <c r="E92" s="3">
        <v>34.970300999999999</v>
      </c>
      <c r="F92" s="127">
        <v>29.069861920000001</v>
      </c>
      <c r="G92" s="128"/>
      <c r="H92" s="128"/>
      <c r="I92" s="3">
        <v>29.069861920000001</v>
      </c>
      <c r="J92" s="3">
        <v>25.914147589999999</v>
      </c>
      <c r="K92" s="155">
        <v>0.83127285407122997</v>
      </c>
      <c r="L92" s="156"/>
      <c r="M92" s="157"/>
    </row>
    <row r="93" spans="1:13" x14ac:dyDescent="0.35">
      <c r="A93" s="153" t="s">
        <v>102</v>
      </c>
      <c r="B93" s="154"/>
      <c r="C93" s="154"/>
      <c r="D93" s="154"/>
      <c r="E93" s="3">
        <v>37.858381999999999</v>
      </c>
      <c r="F93" s="127">
        <v>35.121251700000002</v>
      </c>
      <c r="G93" s="128"/>
      <c r="H93" s="128"/>
      <c r="I93" s="3">
        <v>33.859514869999998</v>
      </c>
      <c r="J93" s="3">
        <v>31.875118050000001</v>
      </c>
      <c r="K93" s="155">
        <v>0.89437300490020999</v>
      </c>
      <c r="L93" s="156"/>
      <c r="M93" s="157"/>
    </row>
    <row r="94" spans="1:13" x14ac:dyDescent="0.35">
      <c r="A94" s="153" t="s">
        <v>103</v>
      </c>
      <c r="B94" s="154"/>
      <c r="C94" s="154"/>
      <c r="D94" s="154"/>
      <c r="E94" s="3">
        <v>63.916836000000004</v>
      </c>
      <c r="F94" s="127">
        <v>54.255185760000003</v>
      </c>
      <c r="G94" s="128"/>
      <c r="H94" s="128"/>
      <c r="I94" s="3">
        <v>53.76562345</v>
      </c>
      <c r="J94" s="3">
        <v>47.362377360000004</v>
      </c>
      <c r="K94" s="155">
        <v>0.84118092844896097</v>
      </c>
      <c r="L94" s="156"/>
      <c r="M94" s="157"/>
    </row>
    <row r="95" spans="1:13" x14ac:dyDescent="0.35">
      <c r="A95" s="153" t="s">
        <v>104</v>
      </c>
      <c r="B95" s="154"/>
      <c r="C95" s="154"/>
      <c r="D95" s="154"/>
      <c r="E95" s="3">
        <v>1084.3217830000001</v>
      </c>
      <c r="F95" s="127">
        <v>1018.21081598</v>
      </c>
      <c r="G95" s="128"/>
      <c r="H95" s="128"/>
      <c r="I95" s="3">
        <v>1009.44555211</v>
      </c>
      <c r="J95" s="3">
        <v>955.55800583999996</v>
      </c>
      <c r="K95" s="155">
        <v>0.93094648464698404</v>
      </c>
      <c r="L95" s="156"/>
      <c r="M95" s="157"/>
    </row>
    <row r="96" spans="1:13" x14ac:dyDescent="0.35">
      <c r="A96" s="153" t="s">
        <v>105</v>
      </c>
      <c r="B96" s="154"/>
      <c r="C96" s="154"/>
      <c r="D96" s="154"/>
      <c r="E96" s="3">
        <v>90.017971000000003</v>
      </c>
      <c r="F96" s="127">
        <v>83.620009400000001</v>
      </c>
      <c r="G96" s="128"/>
      <c r="H96" s="128"/>
      <c r="I96" s="3">
        <v>83.620009400000001</v>
      </c>
      <c r="J96" s="3">
        <v>74.951185550000005</v>
      </c>
      <c r="K96" s="155">
        <v>0.928925729730123</v>
      </c>
      <c r="L96" s="156"/>
      <c r="M96" s="157"/>
    </row>
    <row r="97" spans="1:13" x14ac:dyDescent="0.35">
      <c r="A97" s="153" t="s">
        <v>106</v>
      </c>
      <c r="B97" s="154"/>
      <c r="C97" s="154"/>
      <c r="D97" s="154"/>
      <c r="E97" s="3">
        <v>130.197023</v>
      </c>
      <c r="F97" s="127">
        <v>125.9639071</v>
      </c>
      <c r="G97" s="128"/>
      <c r="H97" s="128"/>
      <c r="I97" s="3">
        <v>125.95774329</v>
      </c>
      <c r="J97" s="3">
        <v>106.67122802999999</v>
      </c>
      <c r="K97" s="155">
        <v>0.96743950351307195</v>
      </c>
      <c r="L97" s="156"/>
      <c r="M97" s="157"/>
    </row>
    <row r="98" spans="1:13" x14ac:dyDescent="0.35">
      <c r="A98" s="153" t="s">
        <v>107</v>
      </c>
      <c r="B98" s="154"/>
      <c r="C98" s="154"/>
      <c r="D98" s="154"/>
      <c r="E98" s="3">
        <v>130.786</v>
      </c>
      <c r="F98" s="127">
        <v>114.99780265</v>
      </c>
      <c r="G98" s="128"/>
      <c r="H98" s="128"/>
      <c r="I98" s="3">
        <v>114.84105645</v>
      </c>
      <c r="J98" s="3">
        <v>93.604460239999995</v>
      </c>
      <c r="K98" s="155">
        <v>0.87808371270625296</v>
      </c>
      <c r="L98" s="156"/>
      <c r="M98" s="157"/>
    </row>
    <row r="99" spans="1:13" x14ac:dyDescent="0.35">
      <c r="A99" s="153" t="s">
        <v>108</v>
      </c>
      <c r="B99" s="154"/>
      <c r="C99" s="154"/>
      <c r="D99" s="154"/>
      <c r="E99" s="3">
        <v>20.287205</v>
      </c>
      <c r="F99" s="127">
        <v>18.312352700000002</v>
      </c>
      <c r="G99" s="128"/>
      <c r="H99" s="128"/>
      <c r="I99" s="3">
        <v>18.253102139999999</v>
      </c>
      <c r="J99" s="3">
        <v>16.718791599999999</v>
      </c>
      <c r="K99" s="155">
        <v>0.89973469189077604</v>
      </c>
      <c r="L99" s="156"/>
      <c r="M99" s="157"/>
    </row>
    <row r="100" spans="1:13" x14ac:dyDescent="0.35">
      <c r="A100" s="153" t="s">
        <v>109</v>
      </c>
      <c r="B100" s="154"/>
      <c r="C100" s="154"/>
      <c r="D100" s="154"/>
      <c r="E100" s="3">
        <v>120.02200000000001</v>
      </c>
      <c r="F100" s="127">
        <v>109.51328622</v>
      </c>
      <c r="G100" s="128"/>
      <c r="H100" s="128"/>
      <c r="I100" s="3">
        <v>107.76755623</v>
      </c>
      <c r="J100" s="3">
        <v>97.197043629999996</v>
      </c>
      <c r="K100" s="155">
        <v>0.89789835388512096</v>
      </c>
      <c r="L100" s="156"/>
      <c r="M100" s="157"/>
    </row>
    <row r="101" spans="1:13" x14ac:dyDescent="0.35">
      <c r="A101" s="153" t="s">
        <v>110</v>
      </c>
      <c r="B101" s="154"/>
      <c r="C101" s="154"/>
      <c r="D101" s="154"/>
      <c r="E101" s="3">
        <v>88.547236999999996</v>
      </c>
      <c r="F101" s="127">
        <v>86.967610750000006</v>
      </c>
      <c r="G101" s="128"/>
      <c r="H101" s="128"/>
      <c r="I101" s="3">
        <v>86.967610750000006</v>
      </c>
      <c r="J101" s="3">
        <v>78.5771297</v>
      </c>
      <c r="K101" s="155">
        <v>0.98216063760408501</v>
      </c>
      <c r="L101" s="156"/>
      <c r="M101" s="157"/>
    </row>
    <row r="102" spans="1:13" x14ac:dyDescent="0.35">
      <c r="A102" s="153" t="s">
        <v>111</v>
      </c>
      <c r="B102" s="154"/>
      <c r="C102" s="154"/>
      <c r="D102" s="154"/>
      <c r="E102" s="3">
        <v>888.93417999999997</v>
      </c>
      <c r="F102" s="127">
        <v>794.72888888</v>
      </c>
      <c r="G102" s="128"/>
      <c r="H102" s="128"/>
      <c r="I102" s="3">
        <v>758.44275674999994</v>
      </c>
      <c r="J102" s="3">
        <v>644.66472233000002</v>
      </c>
      <c r="K102" s="155">
        <v>0.85320462843491995</v>
      </c>
      <c r="L102" s="156"/>
      <c r="M102" s="157"/>
    </row>
    <row r="103" spans="1:13" x14ac:dyDescent="0.35">
      <c r="A103" s="153" t="s">
        <v>114</v>
      </c>
      <c r="B103" s="154"/>
      <c r="C103" s="154"/>
      <c r="D103" s="154"/>
      <c r="E103" s="3">
        <v>21.050999999999998</v>
      </c>
      <c r="F103" s="127">
        <v>19.233815589999999</v>
      </c>
      <c r="G103" s="128"/>
      <c r="H103" s="128"/>
      <c r="I103" s="3">
        <v>18.49847617</v>
      </c>
      <c r="J103" s="3">
        <v>15.97104371</v>
      </c>
      <c r="K103" s="155">
        <v>0.878745720868367</v>
      </c>
      <c r="L103" s="156"/>
      <c r="M103" s="157"/>
    </row>
    <row r="104" spans="1:13" x14ac:dyDescent="0.35">
      <c r="A104" s="153" t="s">
        <v>115</v>
      </c>
      <c r="B104" s="154"/>
      <c r="C104" s="154"/>
      <c r="D104" s="154"/>
      <c r="E104" s="3">
        <v>28.92455</v>
      </c>
      <c r="F104" s="127">
        <v>24.228212889999998</v>
      </c>
      <c r="G104" s="128"/>
      <c r="H104" s="128"/>
      <c r="I104" s="3">
        <v>24.17720456</v>
      </c>
      <c r="J104" s="3">
        <v>20.004669450000002</v>
      </c>
      <c r="K104" s="155">
        <v>0.83587141580422197</v>
      </c>
      <c r="L104" s="156"/>
      <c r="M104" s="157"/>
    </row>
    <row r="105" spans="1:13" x14ac:dyDescent="0.35">
      <c r="A105" s="153" t="s">
        <v>116</v>
      </c>
      <c r="B105" s="154"/>
      <c r="C105" s="154"/>
      <c r="D105" s="154"/>
      <c r="E105" s="3">
        <v>162741.405719</v>
      </c>
      <c r="F105" s="127">
        <v>158524.55112978001</v>
      </c>
      <c r="G105" s="128"/>
      <c r="H105" s="128"/>
      <c r="I105" s="3">
        <v>158508.32348953001</v>
      </c>
      <c r="J105" s="3">
        <v>158149.6585013</v>
      </c>
      <c r="K105" s="155">
        <v>0.97398890460133303</v>
      </c>
      <c r="L105" s="156"/>
      <c r="M105" s="157"/>
    </row>
    <row r="106" spans="1:13" x14ac:dyDescent="0.35">
      <c r="A106" s="153" t="s">
        <v>117</v>
      </c>
      <c r="B106" s="154"/>
      <c r="C106" s="154"/>
      <c r="D106" s="154"/>
      <c r="E106" s="3">
        <v>66.813199999999995</v>
      </c>
      <c r="F106" s="127">
        <v>62.687653930000003</v>
      </c>
      <c r="G106" s="128"/>
      <c r="H106" s="128"/>
      <c r="I106" s="3">
        <v>59.102933329999999</v>
      </c>
      <c r="J106" s="3">
        <v>52.623487900000001</v>
      </c>
      <c r="K106" s="155">
        <v>0.88459964991947704</v>
      </c>
      <c r="L106" s="156"/>
      <c r="M106" s="157"/>
    </row>
    <row r="107" spans="1:13" x14ac:dyDescent="0.35">
      <c r="A107" s="153" t="s">
        <v>119</v>
      </c>
      <c r="B107" s="154"/>
      <c r="C107" s="154"/>
      <c r="D107" s="154"/>
      <c r="E107" s="3">
        <v>35.494909</v>
      </c>
      <c r="F107" s="127">
        <v>33.794325659999998</v>
      </c>
      <c r="G107" s="128"/>
      <c r="H107" s="128"/>
      <c r="I107" s="3">
        <v>32.91505428</v>
      </c>
      <c r="J107" s="3">
        <v>32.238218369999998</v>
      </c>
      <c r="K107" s="155">
        <v>0.92731761278779401</v>
      </c>
      <c r="L107" s="156"/>
      <c r="M107" s="157"/>
    </row>
    <row r="108" spans="1:13" x14ac:dyDescent="0.35">
      <c r="A108" s="153" t="s">
        <v>120</v>
      </c>
      <c r="B108" s="154"/>
      <c r="C108" s="154"/>
      <c r="D108" s="154"/>
      <c r="E108" s="3">
        <v>146.39126999999999</v>
      </c>
      <c r="F108" s="127">
        <v>138.55812352000001</v>
      </c>
      <c r="G108" s="128"/>
      <c r="H108" s="128"/>
      <c r="I108" s="3">
        <v>138.53879932999999</v>
      </c>
      <c r="J108" s="3">
        <v>133.61724501</v>
      </c>
      <c r="K108" s="155">
        <v>0.94635970662731395</v>
      </c>
      <c r="L108" s="156"/>
      <c r="M108" s="157"/>
    </row>
    <row r="109" spans="1:13" x14ac:dyDescent="0.35">
      <c r="A109" s="153" t="s">
        <v>121</v>
      </c>
      <c r="B109" s="154"/>
      <c r="C109" s="154"/>
      <c r="D109" s="154"/>
      <c r="E109" s="3">
        <v>149.671167</v>
      </c>
      <c r="F109" s="127">
        <v>147.95795289</v>
      </c>
      <c r="G109" s="128"/>
      <c r="H109" s="128"/>
      <c r="I109" s="3">
        <v>147.95795289</v>
      </c>
      <c r="J109" s="3">
        <v>142.68892403999999</v>
      </c>
      <c r="K109" s="155">
        <v>0.98855347930840998</v>
      </c>
      <c r="L109" s="156"/>
      <c r="M109" s="157"/>
    </row>
    <row r="110" spans="1:13" x14ac:dyDescent="0.35">
      <c r="A110" s="153" t="s">
        <v>122</v>
      </c>
      <c r="B110" s="154"/>
      <c r="C110" s="154"/>
      <c r="D110" s="154"/>
      <c r="E110" s="3">
        <v>53.939824000000002</v>
      </c>
      <c r="F110" s="127">
        <v>53.47357366</v>
      </c>
      <c r="G110" s="128"/>
      <c r="H110" s="128"/>
      <c r="I110" s="3">
        <v>53.472599799999998</v>
      </c>
      <c r="J110" s="3">
        <v>45.815025599999998</v>
      </c>
      <c r="K110" s="155">
        <v>0.99133804737664699</v>
      </c>
      <c r="L110" s="156"/>
      <c r="M110" s="157"/>
    </row>
    <row r="111" spans="1:13" x14ac:dyDescent="0.35">
      <c r="A111" s="153" t="s">
        <v>123</v>
      </c>
      <c r="B111" s="154"/>
      <c r="C111" s="154"/>
      <c r="D111" s="154"/>
      <c r="E111" s="3">
        <v>192.337369</v>
      </c>
      <c r="F111" s="127">
        <v>183.13027657999999</v>
      </c>
      <c r="G111" s="128"/>
      <c r="H111" s="128"/>
      <c r="I111" s="3">
        <v>183.11725833</v>
      </c>
      <c r="J111" s="3">
        <v>175.99967616999999</v>
      </c>
      <c r="K111" s="155">
        <v>0.95206282212376603</v>
      </c>
      <c r="L111" s="156"/>
      <c r="M111" s="157"/>
    </row>
    <row r="112" spans="1:13" x14ac:dyDescent="0.35">
      <c r="A112" s="153" t="s">
        <v>124</v>
      </c>
      <c r="B112" s="154"/>
      <c r="C112" s="154"/>
      <c r="D112" s="154"/>
      <c r="E112" s="3">
        <v>548.54420100000004</v>
      </c>
      <c r="F112" s="127">
        <v>518.37418434999995</v>
      </c>
      <c r="G112" s="128"/>
      <c r="H112" s="128"/>
      <c r="I112" s="3">
        <v>518.37413219999996</v>
      </c>
      <c r="J112" s="3">
        <v>509.13861672000002</v>
      </c>
      <c r="K112" s="155">
        <v>0.94499974888988003</v>
      </c>
      <c r="L112" s="156"/>
      <c r="M112" s="157"/>
    </row>
    <row r="113" spans="1:14" x14ac:dyDescent="0.35">
      <c r="A113" s="153" t="s">
        <v>125</v>
      </c>
      <c r="B113" s="154"/>
      <c r="C113" s="154"/>
      <c r="D113" s="154"/>
      <c r="E113" s="3">
        <v>125.64064</v>
      </c>
      <c r="F113" s="127">
        <v>122.03143866000001</v>
      </c>
      <c r="G113" s="128"/>
      <c r="H113" s="128"/>
      <c r="I113" s="3">
        <v>122.01802216</v>
      </c>
      <c r="J113" s="3">
        <v>110.55031783</v>
      </c>
      <c r="K113" s="155">
        <v>0.97116683073247601</v>
      </c>
      <c r="L113" s="156"/>
      <c r="M113" s="157"/>
    </row>
    <row r="114" spans="1:14" x14ac:dyDescent="0.35">
      <c r="A114" s="153" t="s">
        <v>126</v>
      </c>
      <c r="B114" s="154"/>
      <c r="C114" s="154"/>
      <c r="D114" s="154"/>
      <c r="E114" s="3">
        <v>45.246479999999998</v>
      </c>
      <c r="F114" s="127">
        <v>42.43503862</v>
      </c>
      <c r="G114" s="128"/>
      <c r="H114" s="128"/>
      <c r="I114" s="3">
        <v>42.43503862</v>
      </c>
      <c r="J114" s="3">
        <v>40.831459959999997</v>
      </c>
      <c r="K114" s="155">
        <v>0.93786386521117204</v>
      </c>
      <c r="L114" s="156"/>
      <c r="M114" s="157"/>
    </row>
    <row r="115" spans="1:14" x14ac:dyDescent="0.35">
      <c r="A115" s="153" t="s">
        <v>127</v>
      </c>
      <c r="B115" s="154"/>
      <c r="C115" s="154"/>
      <c r="D115" s="154"/>
      <c r="E115" s="3">
        <v>60.288339000000001</v>
      </c>
      <c r="F115" s="127">
        <v>55.35350811</v>
      </c>
      <c r="G115" s="128"/>
      <c r="H115" s="128"/>
      <c r="I115" s="3">
        <v>55.35350811</v>
      </c>
      <c r="J115" s="3">
        <v>51.197668159999999</v>
      </c>
      <c r="K115" s="155">
        <v>0.91814617931338305</v>
      </c>
      <c r="L115" s="156"/>
      <c r="M115" s="157"/>
    </row>
    <row r="116" spans="1:14" x14ac:dyDescent="0.35">
      <c r="A116" s="153" t="s">
        <v>161</v>
      </c>
      <c r="B116" s="154"/>
      <c r="C116" s="154"/>
      <c r="D116" s="154"/>
      <c r="E116" s="3">
        <v>1066.3082079999999</v>
      </c>
      <c r="F116" s="127">
        <v>1045.10617695</v>
      </c>
      <c r="G116" s="128"/>
      <c r="H116" s="128"/>
      <c r="I116" s="3">
        <v>1045.10200586</v>
      </c>
      <c r="J116" s="3">
        <v>1041.4348695199999</v>
      </c>
      <c r="K116" s="155">
        <v>0.98011250220067703</v>
      </c>
      <c r="L116" s="156"/>
      <c r="M116" s="157"/>
    </row>
    <row r="117" spans="1:14" x14ac:dyDescent="0.35">
      <c r="A117" s="153" t="s">
        <v>128</v>
      </c>
      <c r="B117" s="154"/>
      <c r="C117" s="154"/>
      <c r="D117" s="154"/>
      <c r="E117" s="3">
        <v>97.607140000000001</v>
      </c>
      <c r="F117" s="127">
        <v>84.84981535</v>
      </c>
      <c r="G117" s="128"/>
      <c r="H117" s="128"/>
      <c r="I117" s="3">
        <v>80.182129149999994</v>
      </c>
      <c r="J117" s="3">
        <v>70.902897629999998</v>
      </c>
      <c r="K117" s="155">
        <v>0.82147811266675796</v>
      </c>
      <c r="L117" s="156"/>
      <c r="M117" s="157"/>
    </row>
    <row r="118" spans="1:14" x14ac:dyDescent="0.35">
      <c r="A118" s="131" t="s">
        <v>129</v>
      </c>
      <c r="B118" s="132"/>
      <c r="C118" s="132"/>
      <c r="D118" s="132"/>
      <c r="E118" s="5">
        <v>468991.37843800097</v>
      </c>
      <c r="F118" s="134">
        <v>451343.64684313</v>
      </c>
      <c r="G118" s="135"/>
      <c r="H118" s="135"/>
      <c r="I118" s="5">
        <v>450548.23635358101</v>
      </c>
      <c r="J118" s="5">
        <v>420142.42257075902</v>
      </c>
      <c r="K118" s="136">
        <v>0.96067488032328996</v>
      </c>
      <c r="L118" s="152"/>
      <c r="M118" s="137"/>
    </row>
    <row r="119" spans="1:14" x14ac:dyDescent="0.35">
      <c r="A119" s="122" t="s">
        <v>130</v>
      </c>
      <c r="B119" s="122"/>
      <c r="C119" s="122"/>
      <c r="D119" s="122"/>
      <c r="E119" s="122"/>
      <c r="F119" s="122"/>
      <c r="G119" s="122"/>
      <c r="H119" s="122"/>
      <c r="I119" s="122"/>
      <c r="J119" s="122"/>
      <c r="K119" s="122"/>
      <c r="L119" s="122"/>
      <c r="M119" s="122"/>
    </row>
    <row r="120" spans="1:14" ht="28" x14ac:dyDescent="0.35">
      <c r="A120" s="6" t="s">
        <v>131</v>
      </c>
    </row>
    <row r="121" spans="1:14" x14ac:dyDescent="0.35">
      <c r="A121" s="122" t="s">
        <v>130</v>
      </c>
      <c r="B121" s="122"/>
    </row>
    <row r="122" spans="1:14" x14ac:dyDescent="0.35">
      <c r="A122" s="122" t="s">
        <v>130</v>
      </c>
      <c r="B122" s="122"/>
      <c r="C122" s="122"/>
      <c r="D122" s="122"/>
      <c r="E122" s="122"/>
      <c r="F122" s="122"/>
      <c r="H122" s="122" t="s">
        <v>130</v>
      </c>
      <c r="I122" s="122"/>
      <c r="J122" s="122"/>
      <c r="K122" s="122"/>
      <c r="L122" s="122"/>
      <c r="M122" s="122"/>
      <c r="N122" s="122"/>
    </row>
    <row r="137" spans="1:14" x14ac:dyDescent="0.35">
      <c r="A137" s="122" t="s">
        <v>130</v>
      </c>
      <c r="B137" s="122"/>
      <c r="C137" s="122"/>
      <c r="D137" s="122"/>
      <c r="E137" s="122"/>
      <c r="F137" s="122"/>
      <c r="H137" s="122" t="s">
        <v>130</v>
      </c>
      <c r="I137" s="122"/>
      <c r="J137" s="122"/>
      <c r="K137" s="122"/>
      <c r="L137" s="122"/>
      <c r="M137" s="122"/>
      <c r="N137" s="122"/>
    </row>
    <row r="138" spans="1:14" x14ac:dyDescent="0.35">
      <c r="A138" s="123" t="s">
        <v>132</v>
      </c>
      <c r="B138" s="123"/>
      <c r="C138" s="123"/>
      <c r="D138" s="123"/>
      <c r="E138" s="123"/>
      <c r="F138" s="123"/>
      <c r="G138" s="123"/>
      <c r="H138" s="123"/>
      <c r="I138" s="123"/>
      <c r="J138" s="123"/>
      <c r="K138" s="123"/>
      <c r="L138" s="123"/>
    </row>
    <row r="139" spans="1:14" x14ac:dyDescent="0.35">
      <c r="A139" s="123" t="s">
        <v>168</v>
      </c>
      <c r="B139" s="123"/>
      <c r="C139" s="123"/>
      <c r="D139" s="123"/>
      <c r="E139" s="123"/>
      <c r="F139" s="123"/>
      <c r="G139" s="123"/>
      <c r="H139" s="123"/>
      <c r="I139" s="123"/>
      <c r="J139" s="123"/>
      <c r="K139" s="123"/>
      <c r="L139" s="123"/>
    </row>
  </sheetData>
  <mergeCells count="356">
    <mergeCell ref="A1:C1"/>
    <mergeCell ref="A2:C2"/>
    <mergeCell ref="A3:K3"/>
    <mergeCell ref="A4:D4"/>
    <mergeCell ref="F4:H4"/>
    <mergeCell ref="K4:M4"/>
    <mergeCell ref="A7:D7"/>
    <mergeCell ref="F7:H7"/>
    <mergeCell ref="K7:M7"/>
    <mergeCell ref="A8:D8"/>
    <mergeCell ref="F8:H8"/>
    <mergeCell ref="K8:M8"/>
    <mergeCell ref="A5:D5"/>
    <mergeCell ref="F5:H5"/>
    <mergeCell ref="K5:M5"/>
    <mergeCell ref="A6:D6"/>
    <mergeCell ref="F6:H6"/>
    <mergeCell ref="K6:M6"/>
    <mergeCell ref="A11:D11"/>
    <mergeCell ref="F11:H11"/>
    <mergeCell ref="K11:M11"/>
    <mergeCell ref="A12:D12"/>
    <mergeCell ref="F12:H12"/>
    <mergeCell ref="K12:M12"/>
    <mergeCell ref="A9:D9"/>
    <mergeCell ref="F9:H9"/>
    <mergeCell ref="K9:M9"/>
    <mergeCell ref="A10:D10"/>
    <mergeCell ref="F10:H10"/>
    <mergeCell ref="K10:M10"/>
    <mergeCell ref="A15:D15"/>
    <mergeCell ref="F15:H15"/>
    <mergeCell ref="K15:M15"/>
    <mergeCell ref="A16:D16"/>
    <mergeCell ref="F16:H16"/>
    <mergeCell ref="K16:M16"/>
    <mergeCell ref="A13:D13"/>
    <mergeCell ref="F13:H13"/>
    <mergeCell ref="K13:M13"/>
    <mergeCell ref="A14:D14"/>
    <mergeCell ref="F14:H14"/>
    <mergeCell ref="K14:M14"/>
    <mergeCell ref="A19:D19"/>
    <mergeCell ref="F19:H19"/>
    <mergeCell ref="K19:M19"/>
    <mergeCell ref="A20:D20"/>
    <mergeCell ref="F20:H20"/>
    <mergeCell ref="K20:M20"/>
    <mergeCell ref="A17:D17"/>
    <mergeCell ref="F17:H17"/>
    <mergeCell ref="K17:M17"/>
    <mergeCell ref="A18:D18"/>
    <mergeCell ref="F18:H18"/>
    <mergeCell ref="K18:M18"/>
    <mergeCell ref="A23:D23"/>
    <mergeCell ref="F23:H23"/>
    <mergeCell ref="K23:M23"/>
    <mergeCell ref="A24:D24"/>
    <mergeCell ref="F24:H24"/>
    <mergeCell ref="K24:M24"/>
    <mergeCell ref="A21:D21"/>
    <mergeCell ref="F21:H21"/>
    <mergeCell ref="K21:M21"/>
    <mergeCell ref="A22:D22"/>
    <mergeCell ref="F22:H22"/>
    <mergeCell ref="K22:M22"/>
    <mergeCell ref="A27:D27"/>
    <mergeCell ref="F27:H27"/>
    <mergeCell ref="K27:M27"/>
    <mergeCell ref="A28:D28"/>
    <mergeCell ref="F28:H28"/>
    <mergeCell ref="K28:M28"/>
    <mergeCell ref="A25:D25"/>
    <mergeCell ref="F25:H25"/>
    <mergeCell ref="K25:M25"/>
    <mergeCell ref="A26:D26"/>
    <mergeCell ref="F26:H26"/>
    <mergeCell ref="K26:M26"/>
    <mergeCell ref="A31:D31"/>
    <mergeCell ref="F31:H31"/>
    <mergeCell ref="K31:M31"/>
    <mergeCell ref="A32:D32"/>
    <mergeCell ref="F32:H32"/>
    <mergeCell ref="K32:M32"/>
    <mergeCell ref="A29:D29"/>
    <mergeCell ref="F29:H29"/>
    <mergeCell ref="K29:M29"/>
    <mergeCell ref="A30:D30"/>
    <mergeCell ref="F30:H30"/>
    <mergeCell ref="K30:M30"/>
    <mergeCell ref="A35:D35"/>
    <mergeCell ref="F35:H35"/>
    <mergeCell ref="K35:M35"/>
    <mergeCell ref="A36:D36"/>
    <mergeCell ref="F36:H36"/>
    <mergeCell ref="K36:M36"/>
    <mergeCell ref="A33:D33"/>
    <mergeCell ref="F33:H33"/>
    <mergeCell ref="K33:M33"/>
    <mergeCell ref="A34:D34"/>
    <mergeCell ref="F34:H34"/>
    <mergeCell ref="K34:M34"/>
    <mergeCell ref="A39:D39"/>
    <mergeCell ref="F39:H39"/>
    <mergeCell ref="K39:M39"/>
    <mergeCell ref="A40:D40"/>
    <mergeCell ref="F40:H40"/>
    <mergeCell ref="K40:M40"/>
    <mergeCell ref="A37:D37"/>
    <mergeCell ref="F37:H37"/>
    <mergeCell ref="K37:M37"/>
    <mergeCell ref="A38:D38"/>
    <mergeCell ref="F38:H38"/>
    <mergeCell ref="K38:M38"/>
    <mergeCell ref="A43:D43"/>
    <mergeCell ref="F43:H43"/>
    <mergeCell ref="K43:M43"/>
    <mergeCell ref="A44:D44"/>
    <mergeCell ref="F44:H44"/>
    <mergeCell ref="K44:M44"/>
    <mergeCell ref="A41:D41"/>
    <mergeCell ref="F41:H41"/>
    <mergeCell ref="K41:M41"/>
    <mergeCell ref="A42:D42"/>
    <mergeCell ref="F42:H42"/>
    <mergeCell ref="K42:M42"/>
    <mergeCell ref="A47:D47"/>
    <mergeCell ref="F47:H47"/>
    <mergeCell ref="K47:M47"/>
    <mergeCell ref="A48:D48"/>
    <mergeCell ref="F48:H48"/>
    <mergeCell ref="K48:M48"/>
    <mergeCell ref="A45:D45"/>
    <mergeCell ref="F45:H45"/>
    <mergeCell ref="K45:M45"/>
    <mergeCell ref="A46:D46"/>
    <mergeCell ref="F46:H46"/>
    <mergeCell ref="K46:M46"/>
    <mergeCell ref="A51:D51"/>
    <mergeCell ref="F51:H51"/>
    <mergeCell ref="K51:M51"/>
    <mergeCell ref="A52:D52"/>
    <mergeCell ref="F52:H52"/>
    <mergeCell ref="K52:M52"/>
    <mergeCell ref="A49:D49"/>
    <mergeCell ref="F49:H49"/>
    <mergeCell ref="K49:M49"/>
    <mergeCell ref="A50:D50"/>
    <mergeCell ref="F50:H50"/>
    <mergeCell ref="K50:M50"/>
    <mergeCell ref="A55:D55"/>
    <mergeCell ref="F55:H55"/>
    <mergeCell ref="K55:M55"/>
    <mergeCell ref="A56:D56"/>
    <mergeCell ref="F56:H56"/>
    <mergeCell ref="K56:M56"/>
    <mergeCell ref="A53:D53"/>
    <mergeCell ref="F53:H53"/>
    <mergeCell ref="K53:M53"/>
    <mergeCell ref="A54:D54"/>
    <mergeCell ref="F54:H54"/>
    <mergeCell ref="K54:M54"/>
    <mergeCell ref="A59:D59"/>
    <mergeCell ref="F59:H59"/>
    <mergeCell ref="K59:M59"/>
    <mergeCell ref="A60:D60"/>
    <mergeCell ref="F60:H60"/>
    <mergeCell ref="K60:M60"/>
    <mergeCell ref="A57:D57"/>
    <mergeCell ref="F57:H57"/>
    <mergeCell ref="K57:M57"/>
    <mergeCell ref="A58:D58"/>
    <mergeCell ref="F58:H58"/>
    <mergeCell ref="K58:M58"/>
    <mergeCell ref="A63:D63"/>
    <mergeCell ref="F63:H63"/>
    <mergeCell ref="K63:M63"/>
    <mergeCell ref="A64:D64"/>
    <mergeCell ref="F64:H64"/>
    <mergeCell ref="K64:M64"/>
    <mergeCell ref="A61:D61"/>
    <mergeCell ref="F61:H61"/>
    <mergeCell ref="K61:M61"/>
    <mergeCell ref="A62:D62"/>
    <mergeCell ref="F62:H62"/>
    <mergeCell ref="K62:M62"/>
    <mergeCell ref="A67:D67"/>
    <mergeCell ref="F67:H67"/>
    <mergeCell ref="K67:M67"/>
    <mergeCell ref="A68:D68"/>
    <mergeCell ref="F68:H68"/>
    <mergeCell ref="K68:M68"/>
    <mergeCell ref="A65:D65"/>
    <mergeCell ref="F65:H65"/>
    <mergeCell ref="K65:M65"/>
    <mergeCell ref="A66:D66"/>
    <mergeCell ref="F66:H66"/>
    <mergeCell ref="K66:M66"/>
    <mergeCell ref="A71:D71"/>
    <mergeCell ref="F71:H71"/>
    <mergeCell ref="K71:M71"/>
    <mergeCell ref="A72:D72"/>
    <mergeCell ref="F72:H72"/>
    <mergeCell ref="K72:M72"/>
    <mergeCell ref="A69:D69"/>
    <mergeCell ref="F69:H69"/>
    <mergeCell ref="K69:M69"/>
    <mergeCell ref="A70:D70"/>
    <mergeCell ref="F70:H70"/>
    <mergeCell ref="K70:M70"/>
    <mergeCell ref="A75:D75"/>
    <mergeCell ref="F75:H75"/>
    <mergeCell ref="K75:M75"/>
    <mergeCell ref="A76:D76"/>
    <mergeCell ref="F76:H76"/>
    <mergeCell ref="K76:M76"/>
    <mergeCell ref="A73:D73"/>
    <mergeCell ref="F73:H73"/>
    <mergeCell ref="K73:M73"/>
    <mergeCell ref="A74:D74"/>
    <mergeCell ref="F74:H74"/>
    <mergeCell ref="K74:M74"/>
    <mergeCell ref="A79:D79"/>
    <mergeCell ref="F79:H79"/>
    <mergeCell ref="K79:M79"/>
    <mergeCell ref="A80:D80"/>
    <mergeCell ref="F80:H80"/>
    <mergeCell ref="K80:M80"/>
    <mergeCell ref="A77:D77"/>
    <mergeCell ref="F77:H77"/>
    <mergeCell ref="K77:M77"/>
    <mergeCell ref="A78:D78"/>
    <mergeCell ref="F78:H78"/>
    <mergeCell ref="K78:M78"/>
    <mergeCell ref="A83:D83"/>
    <mergeCell ref="F83:H83"/>
    <mergeCell ref="K83:M83"/>
    <mergeCell ref="A84:D84"/>
    <mergeCell ref="F84:H84"/>
    <mergeCell ref="K84:M84"/>
    <mergeCell ref="A81:D81"/>
    <mergeCell ref="F81:H81"/>
    <mergeCell ref="K81:M81"/>
    <mergeCell ref="A82:D82"/>
    <mergeCell ref="F82:H82"/>
    <mergeCell ref="K82:M82"/>
    <mergeCell ref="A87:D87"/>
    <mergeCell ref="F87:H87"/>
    <mergeCell ref="K87:M87"/>
    <mergeCell ref="A88:D88"/>
    <mergeCell ref="F88:H88"/>
    <mergeCell ref="K88:M88"/>
    <mergeCell ref="A85:D85"/>
    <mergeCell ref="F85:H85"/>
    <mergeCell ref="K85:M85"/>
    <mergeCell ref="A86:D86"/>
    <mergeCell ref="F86:H86"/>
    <mergeCell ref="K86:M86"/>
    <mergeCell ref="A91:D91"/>
    <mergeCell ref="F91:H91"/>
    <mergeCell ref="K91:M91"/>
    <mergeCell ref="A92:D92"/>
    <mergeCell ref="F92:H92"/>
    <mergeCell ref="K92:M92"/>
    <mergeCell ref="A89:D89"/>
    <mergeCell ref="F89:H89"/>
    <mergeCell ref="K89:M89"/>
    <mergeCell ref="A90:D90"/>
    <mergeCell ref="F90:H90"/>
    <mergeCell ref="K90:M90"/>
    <mergeCell ref="A95:D95"/>
    <mergeCell ref="F95:H95"/>
    <mergeCell ref="K95:M95"/>
    <mergeCell ref="A96:D96"/>
    <mergeCell ref="F96:H96"/>
    <mergeCell ref="K96:M96"/>
    <mergeCell ref="A93:D93"/>
    <mergeCell ref="F93:H93"/>
    <mergeCell ref="K93:M93"/>
    <mergeCell ref="A94:D94"/>
    <mergeCell ref="F94:H94"/>
    <mergeCell ref="K94:M94"/>
    <mergeCell ref="A99:D99"/>
    <mergeCell ref="F99:H99"/>
    <mergeCell ref="K99:M99"/>
    <mergeCell ref="A100:D100"/>
    <mergeCell ref="F100:H100"/>
    <mergeCell ref="K100:M100"/>
    <mergeCell ref="A97:D97"/>
    <mergeCell ref="F97:H97"/>
    <mergeCell ref="K97:M97"/>
    <mergeCell ref="A98:D98"/>
    <mergeCell ref="F98:H98"/>
    <mergeCell ref="K98:M98"/>
    <mergeCell ref="A103:D103"/>
    <mergeCell ref="F103:H103"/>
    <mergeCell ref="K103:M103"/>
    <mergeCell ref="A104:D104"/>
    <mergeCell ref="F104:H104"/>
    <mergeCell ref="K104:M104"/>
    <mergeCell ref="A101:D101"/>
    <mergeCell ref="F101:H101"/>
    <mergeCell ref="K101:M101"/>
    <mergeCell ref="A102:D102"/>
    <mergeCell ref="F102:H102"/>
    <mergeCell ref="K102:M102"/>
    <mergeCell ref="A107:D107"/>
    <mergeCell ref="F107:H107"/>
    <mergeCell ref="K107:M107"/>
    <mergeCell ref="A108:D108"/>
    <mergeCell ref="F108:H108"/>
    <mergeCell ref="K108:M108"/>
    <mergeCell ref="A105:D105"/>
    <mergeCell ref="F105:H105"/>
    <mergeCell ref="K105:M105"/>
    <mergeCell ref="A106:D106"/>
    <mergeCell ref="F106:H106"/>
    <mergeCell ref="K106:M106"/>
    <mergeCell ref="A111:D111"/>
    <mergeCell ref="F111:H111"/>
    <mergeCell ref="K111:M111"/>
    <mergeCell ref="A112:D112"/>
    <mergeCell ref="F112:H112"/>
    <mergeCell ref="K112:M112"/>
    <mergeCell ref="A109:D109"/>
    <mergeCell ref="F109:H109"/>
    <mergeCell ref="K109:M109"/>
    <mergeCell ref="A110:D110"/>
    <mergeCell ref="F110:H110"/>
    <mergeCell ref="K110:M110"/>
    <mergeCell ref="A115:D115"/>
    <mergeCell ref="F115:H115"/>
    <mergeCell ref="K115:M115"/>
    <mergeCell ref="A116:D116"/>
    <mergeCell ref="F116:H116"/>
    <mergeCell ref="K116:M116"/>
    <mergeCell ref="A113:D113"/>
    <mergeCell ref="F113:H113"/>
    <mergeCell ref="K113:M113"/>
    <mergeCell ref="A114:D114"/>
    <mergeCell ref="F114:H114"/>
    <mergeCell ref="K114:M114"/>
    <mergeCell ref="A138:L138"/>
    <mergeCell ref="A139:L139"/>
    <mergeCell ref="A119:M119"/>
    <mergeCell ref="A121:B121"/>
    <mergeCell ref="A122:F122"/>
    <mergeCell ref="H122:N122"/>
    <mergeCell ref="A137:F137"/>
    <mergeCell ref="H137:N137"/>
    <mergeCell ref="A117:D117"/>
    <mergeCell ref="F117:H117"/>
    <mergeCell ref="K117:M117"/>
    <mergeCell ref="A118:D118"/>
    <mergeCell ref="F118:H118"/>
    <mergeCell ref="K118:M118"/>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8"/>
  <sheetViews>
    <sheetView topLeftCell="A97" workbookViewId="0">
      <selection activeCell="E117" sqref="E117"/>
    </sheetView>
  </sheetViews>
  <sheetFormatPr baseColWidth="10" defaultColWidth="9.1796875" defaultRowHeight="14.5" x14ac:dyDescent="0.35"/>
  <cols>
    <col min="1" max="1" width="44.1796875" style="1" customWidth="1"/>
    <col min="2" max="2" width="3" style="1" customWidth="1"/>
    <col min="3" max="3" width="0.7265625" style="1" customWidth="1"/>
    <col min="4" max="4" width="6.1796875" style="1" customWidth="1"/>
    <col min="5" max="5" width="14.54296875" style="1" customWidth="1"/>
    <col min="6" max="6" width="5" style="1" customWidth="1"/>
    <col min="7" max="7" width="4.54296875" style="1" customWidth="1"/>
    <col min="8" max="8" width="5.26953125" style="1" customWidth="1"/>
    <col min="9" max="9" width="11.81640625" style="1" customWidth="1"/>
    <col min="10" max="10" width="12.453125" style="1" customWidth="1"/>
    <col min="11" max="11" width="6.453125" style="1" customWidth="1"/>
    <col min="12" max="12" width="3.81640625" style="1" customWidth="1"/>
    <col min="13" max="13" width="5.1796875" style="1" customWidth="1"/>
    <col min="14" max="14" width="25.81640625" style="1" customWidth="1"/>
    <col min="15" max="15" width="0.7265625" style="1" customWidth="1"/>
    <col min="16" max="16384" width="9.1796875" style="1"/>
  </cols>
  <sheetData>
    <row r="1" spans="1:13" x14ac:dyDescent="0.35">
      <c r="A1" s="158" t="s">
        <v>134</v>
      </c>
      <c r="B1" s="158"/>
      <c r="C1" s="158"/>
    </row>
    <row r="2" spans="1:13" x14ac:dyDescent="0.35">
      <c r="A2" s="159" t="s">
        <v>169</v>
      </c>
      <c r="B2" s="159"/>
      <c r="C2" s="159"/>
    </row>
    <row r="3" spans="1:13" x14ac:dyDescent="0.35">
      <c r="A3" s="122" t="s">
        <v>130</v>
      </c>
      <c r="B3" s="122"/>
      <c r="C3" s="122"/>
      <c r="D3" s="122"/>
      <c r="E3" s="122"/>
      <c r="F3" s="122"/>
      <c r="G3" s="122"/>
      <c r="H3" s="122"/>
      <c r="I3" s="122"/>
      <c r="J3" s="122"/>
      <c r="K3" s="122"/>
    </row>
    <row r="4" spans="1:13" x14ac:dyDescent="0.35">
      <c r="A4" s="160" t="s">
        <v>136</v>
      </c>
      <c r="B4" s="161"/>
      <c r="C4" s="161"/>
      <c r="D4" s="161"/>
      <c r="E4" s="2" t="s">
        <v>3</v>
      </c>
      <c r="F4" s="148" t="s">
        <v>4</v>
      </c>
      <c r="G4" s="149"/>
      <c r="H4" s="149"/>
      <c r="I4" s="2" t="s">
        <v>5</v>
      </c>
      <c r="J4" s="2" t="s">
        <v>6</v>
      </c>
      <c r="K4" s="148" t="s">
        <v>7</v>
      </c>
      <c r="L4" s="149"/>
      <c r="M4" s="162"/>
    </row>
    <row r="5" spans="1:13" x14ac:dyDescent="0.35">
      <c r="A5" s="153" t="s">
        <v>8</v>
      </c>
      <c r="B5" s="154"/>
      <c r="C5" s="154"/>
      <c r="D5" s="154"/>
      <c r="E5" s="3">
        <v>148.99588800000001</v>
      </c>
      <c r="F5" s="127">
        <v>146.72714482999999</v>
      </c>
      <c r="G5" s="128"/>
      <c r="H5" s="128"/>
      <c r="I5" s="3">
        <v>146.72714482999999</v>
      </c>
      <c r="J5" s="3">
        <v>130.74240352999999</v>
      </c>
      <c r="K5" s="155">
        <v>0.98477311555067903</v>
      </c>
      <c r="L5" s="156"/>
      <c r="M5" s="157"/>
    </row>
    <row r="6" spans="1:13" x14ac:dyDescent="0.35">
      <c r="A6" s="153" t="s">
        <v>155</v>
      </c>
      <c r="B6" s="154"/>
      <c r="C6" s="154"/>
      <c r="D6" s="154"/>
      <c r="E6" s="3">
        <v>31.256138</v>
      </c>
      <c r="F6" s="127">
        <v>30.56229411</v>
      </c>
      <c r="G6" s="128"/>
      <c r="H6" s="128"/>
      <c r="I6" s="3">
        <v>30.559269109999999</v>
      </c>
      <c r="J6" s="3">
        <v>29.337592560000001</v>
      </c>
      <c r="K6" s="155">
        <v>0.977704574698256</v>
      </c>
      <c r="L6" s="156"/>
      <c r="M6" s="157"/>
    </row>
    <row r="7" spans="1:13" x14ac:dyDescent="0.35">
      <c r="A7" s="153" t="s">
        <v>170</v>
      </c>
      <c r="B7" s="154"/>
      <c r="C7" s="154"/>
      <c r="D7" s="154"/>
      <c r="E7" s="3">
        <v>78.985224000000002</v>
      </c>
      <c r="F7" s="127">
        <v>71.672038310000005</v>
      </c>
      <c r="G7" s="128"/>
      <c r="H7" s="128"/>
      <c r="I7" s="3">
        <v>71.672038270000002</v>
      </c>
      <c r="J7" s="3">
        <v>70.384471840000003</v>
      </c>
      <c r="K7" s="155">
        <v>0.90741071102108894</v>
      </c>
      <c r="L7" s="156"/>
      <c r="M7" s="157"/>
    </row>
    <row r="8" spans="1:13" x14ac:dyDescent="0.35">
      <c r="A8" s="153" t="s">
        <v>10</v>
      </c>
      <c r="B8" s="154"/>
      <c r="C8" s="154"/>
      <c r="D8" s="154"/>
      <c r="E8" s="3">
        <v>1405.2982239999999</v>
      </c>
      <c r="F8" s="127">
        <v>1396.90723568</v>
      </c>
      <c r="G8" s="128"/>
      <c r="H8" s="128"/>
      <c r="I8" s="3">
        <v>1396.8726483600001</v>
      </c>
      <c r="J8" s="3">
        <v>1324.97540394</v>
      </c>
      <c r="K8" s="155">
        <v>0.99400442162659397</v>
      </c>
      <c r="L8" s="156"/>
      <c r="M8" s="157"/>
    </row>
    <row r="9" spans="1:13" x14ac:dyDescent="0.35">
      <c r="A9" s="153" t="s">
        <v>11</v>
      </c>
      <c r="B9" s="154"/>
      <c r="C9" s="154"/>
      <c r="D9" s="154"/>
      <c r="E9" s="3">
        <v>678.996848</v>
      </c>
      <c r="F9" s="127">
        <v>637.77649085999997</v>
      </c>
      <c r="G9" s="128"/>
      <c r="H9" s="128"/>
      <c r="I9" s="3">
        <v>637.77649085999997</v>
      </c>
      <c r="J9" s="3">
        <v>531.61453243000005</v>
      </c>
      <c r="K9" s="155">
        <v>0.93929227026397</v>
      </c>
      <c r="L9" s="156"/>
      <c r="M9" s="157"/>
    </row>
    <row r="10" spans="1:13" x14ac:dyDescent="0.35">
      <c r="A10" s="153" t="s">
        <v>12</v>
      </c>
      <c r="B10" s="154"/>
      <c r="C10" s="154"/>
      <c r="D10" s="154"/>
      <c r="E10" s="3">
        <v>376.779</v>
      </c>
      <c r="F10" s="127">
        <v>371.51233946999997</v>
      </c>
      <c r="G10" s="128"/>
      <c r="H10" s="128"/>
      <c r="I10" s="3">
        <v>371.51233922</v>
      </c>
      <c r="J10" s="3">
        <v>240.62900754</v>
      </c>
      <c r="K10" s="155">
        <v>0.98602188343830199</v>
      </c>
      <c r="L10" s="156"/>
      <c r="M10" s="157"/>
    </row>
    <row r="11" spans="1:13" x14ac:dyDescent="0.35">
      <c r="A11" s="153" t="s">
        <v>13</v>
      </c>
      <c r="B11" s="154"/>
      <c r="C11" s="154"/>
      <c r="D11" s="154"/>
      <c r="E11" s="3">
        <v>227.738</v>
      </c>
      <c r="F11" s="127">
        <v>206.21108896000001</v>
      </c>
      <c r="G11" s="128"/>
      <c r="H11" s="128"/>
      <c r="I11" s="3">
        <v>202.12457522</v>
      </c>
      <c r="J11" s="3">
        <v>179.28421489999999</v>
      </c>
      <c r="K11" s="155">
        <v>0.88753117714215501</v>
      </c>
      <c r="L11" s="156"/>
      <c r="M11" s="157"/>
    </row>
    <row r="12" spans="1:13" x14ac:dyDescent="0.35">
      <c r="A12" s="153" t="s">
        <v>14</v>
      </c>
      <c r="B12" s="154"/>
      <c r="C12" s="154"/>
      <c r="D12" s="154"/>
      <c r="E12" s="3">
        <v>49.938493000000001</v>
      </c>
      <c r="F12" s="127">
        <v>49.119822550000002</v>
      </c>
      <c r="G12" s="128"/>
      <c r="H12" s="128"/>
      <c r="I12" s="3">
        <v>49.109704989999997</v>
      </c>
      <c r="J12" s="3">
        <v>43.670192579999998</v>
      </c>
      <c r="K12" s="155">
        <v>0.98340382418027705</v>
      </c>
      <c r="L12" s="156"/>
      <c r="M12" s="157"/>
    </row>
    <row r="13" spans="1:13" x14ac:dyDescent="0.35">
      <c r="A13" s="153" t="s">
        <v>15</v>
      </c>
      <c r="B13" s="154"/>
      <c r="C13" s="154"/>
      <c r="D13" s="154"/>
      <c r="E13" s="3">
        <v>85.972731999999993</v>
      </c>
      <c r="F13" s="127">
        <v>82.662471859999997</v>
      </c>
      <c r="G13" s="128"/>
      <c r="H13" s="128"/>
      <c r="I13" s="3">
        <v>82.662471859999997</v>
      </c>
      <c r="J13" s="3">
        <v>79.322560969999998</v>
      </c>
      <c r="K13" s="155">
        <v>0.961496394694075</v>
      </c>
      <c r="L13" s="156"/>
      <c r="M13" s="157"/>
    </row>
    <row r="14" spans="1:13" x14ac:dyDescent="0.35">
      <c r="A14" s="153" t="s">
        <v>16</v>
      </c>
      <c r="B14" s="154"/>
      <c r="C14" s="154"/>
      <c r="D14" s="154"/>
      <c r="E14" s="3">
        <v>131.671323</v>
      </c>
      <c r="F14" s="127">
        <v>104.35136738</v>
      </c>
      <c r="G14" s="128"/>
      <c r="H14" s="128"/>
      <c r="I14" s="3">
        <v>104.35136738</v>
      </c>
      <c r="J14" s="3">
        <v>92.340596399999995</v>
      </c>
      <c r="K14" s="155">
        <v>0.792514003827546</v>
      </c>
      <c r="L14" s="156"/>
      <c r="M14" s="157"/>
    </row>
    <row r="15" spans="1:13" x14ac:dyDescent="0.35">
      <c r="A15" s="153" t="s">
        <v>17</v>
      </c>
      <c r="B15" s="154"/>
      <c r="C15" s="154"/>
      <c r="D15" s="154"/>
      <c r="E15" s="3">
        <v>28.803000000000001</v>
      </c>
      <c r="F15" s="127">
        <v>27.800960459999999</v>
      </c>
      <c r="G15" s="128"/>
      <c r="H15" s="128"/>
      <c r="I15" s="3">
        <v>27.76882058</v>
      </c>
      <c r="J15" s="3">
        <v>26.245177160000001</v>
      </c>
      <c r="K15" s="155">
        <v>0.96409473249314304</v>
      </c>
      <c r="L15" s="156"/>
      <c r="M15" s="157"/>
    </row>
    <row r="16" spans="1:13" x14ac:dyDescent="0.35">
      <c r="A16" s="153" t="s">
        <v>18</v>
      </c>
      <c r="B16" s="154"/>
      <c r="C16" s="154"/>
      <c r="D16" s="154"/>
      <c r="E16" s="3">
        <v>271.5634</v>
      </c>
      <c r="F16" s="127">
        <v>266.18325367</v>
      </c>
      <c r="G16" s="128"/>
      <c r="H16" s="128"/>
      <c r="I16" s="3">
        <v>264.94428058</v>
      </c>
      <c r="J16" s="3">
        <v>61.261546490000001</v>
      </c>
      <c r="K16" s="155">
        <v>0.97562587808224499</v>
      </c>
      <c r="L16" s="156"/>
      <c r="M16" s="157"/>
    </row>
    <row r="17" spans="1:13" x14ac:dyDescent="0.35">
      <c r="A17" s="153" t="s">
        <v>137</v>
      </c>
      <c r="B17" s="154"/>
      <c r="C17" s="154"/>
      <c r="D17" s="154"/>
      <c r="E17" s="3">
        <v>206.37578199999999</v>
      </c>
      <c r="F17" s="127">
        <v>191.45173678</v>
      </c>
      <c r="G17" s="128"/>
      <c r="H17" s="128"/>
      <c r="I17" s="3">
        <v>190.80073503</v>
      </c>
      <c r="J17" s="3">
        <v>166.04679006000001</v>
      </c>
      <c r="K17" s="155">
        <v>0.92453064589720102</v>
      </c>
      <c r="L17" s="156"/>
      <c r="M17" s="157"/>
    </row>
    <row r="18" spans="1:13" x14ac:dyDescent="0.35">
      <c r="A18" s="153" t="s">
        <v>19</v>
      </c>
      <c r="B18" s="154"/>
      <c r="C18" s="154"/>
      <c r="D18" s="154"/>
      <c r="E18" s="3">
        <v>59.165999999999997</v>
      </c>
      <c r="F18" s="127">
        <v>56.397374829999997</v>
      </c>
      <c r="G18" s="128"/>
      <c r="H18" s="128"/>
      <c r="I18" s="3">
        <v>56.39737478</v>
      </c>
      <c r="J18" s="3">
        <v>47.851500889999997</v>
      </c>
      <c r="K18" s="155">
        <v>0.95320580705134705</v>
      </c>
      <c r="L18" s="156"/>
      <c r="M18" s="157"/>
    </row>
    <row r="19" spans="1:13" x14ac:dyDescent="0.35">
      <c r="A19" s="153" t="s">
        <v>20</v>
      </c>
      <c r="B19" s="154"/>
      <c r="C19" s="154"/>
      <c r="D19" s="154"/>
      <c r="E19" s="3">
        <v>43.557144000000001</v>
      </c>
      <c r="F19" s="127">
        <v>41.90215688</v>
      </c>
      <c r="G19" s="128"/>
      <c r="H19" s="128"/>
      <c r="I19" s="3">
        <v>41.90215688</v>
      </c>
      <c r="J19" s="3">
        <v>33.8166303</v>
      </c>
      <c r="K19" s="155">
        <v>0.962004232417075</v>
      </c>
      <c r="L19" s="156"/>
      <c r="M19" s="157"/>
    </row>
    <row r="20" spans="1:13" x14ac:dyDescent="0.35">
      <c r="A20" s="153" t="s">
        <v>21</v>
      </c>
      <c r="B20" s="154"/>
      <c r="C20" s="154"/>
      <c r="D20" s="154"/>
      <c r="E20" s="3">
        <v>41.545000000000002</v>
      </c>
      <c r="F20" s="127">
        <v>39.477248969999998</v>
      </c>
      <c r="G20" s="128"/>
      <c r="H20" s="128"/>
      <c r="I20" s="3">
        <v>39.477248969999998</v>
      </c>
      <c r="J20" s="3">
        <v>19.11632754</v>
      </c>
      <c r="K20" s="155">
        <v>0.95022864291731901</v>
      </c>
      <c r="L20" s="156"/>
      <c r="M20" s="157"/>
    </row>
    <row r="21" spans="1:13" x14ac:dyDescent="0.35">
      <c r="A21" s="153" t="s">
        <v>22</v>
      </c>
      <c r="B21" s="154"/>
      <c r="C21" s="154"/>
      <c r="D21" s="154"/>
      <c r="E21" s="3">
        <v>196.15796599999999</v>
      </c>
      <c r="F21" s="127">
        <v>180.42125616000001</v>
      </c>
      <c r="G21" s="128"/>
      <c r="H21" s="128"/>
      <c r="I21" s="3">
        <v>180.24895251000001</v>
      </c>
      <c r="J21" s="3">
        <v>145.82009939</v>
      </c>
      <c r="K21" s="155">
        <v>0.91889692876403495</v>
      </c>
      <c r="L21" s="156"/>
      <c r="M21" s="157"/>
    </row>
    <row r="22" spans="1:13" x14ac:dyDescent="0.35">
      <c r="A22" s="153" t="s">
        <v>23</v>
      </c>
      <c r="B22" s="154"/>
      <c r="C22" s="154"/>
      <c r="D22" s="154"/>
      <c r="E22" s="3">
        <v>347.82218699999999</v>
      </c>
      <c r="F22" s="127">
        <v>342.76975639</v>
      </c>
      <c r="G22" s="128"/>
      <c r="H22" s="128"/>
      <c r="I22" s="3">
        <v>341.54289060000002</v>
      </c>
      <c r="J22" s="3">
        <v>302.60788245999998</v>
      </c>
      <c r="K22" s="155">
        <v>0.98194682043098103</v>
      </c>
      <c r="L22" s="156"/>
      <c r="M22" s="157"/>
    </row>
    <row r="23" spans="1:13" x14ac:dyDescent="0.35">
      <c r="A23" s="153" t="s">
        <v>24</v>
      </c>
      <c r="B23" s="154"/>
      <c r="C23" s="154"/>
      <c r="D23" s="154"/>
      <c r="E23" s="3">
        <v>309.48173000000003</v>
      </c>
      <c r="F23" s="127">
        <v>307.60994036</v>
      </c>
      <c r="G23" s="128"/>
      <c r="H23" s="128"/>
      <c r="I23" s="3">
        <v>307.55769836000002</v>
      </c>
      <c r="J23" s="3">
        <v>288.45195253000003</v>
      </c>
      <c r="K23" s="155">
        <v>0.99378305258924304</v>
      </c>
      <c r="L23" s="156"/>
      <c r="M23" s="157"/>
    </row>
    <row r="24" spans="1:13" x14ac:dyDescent="0.35">
      <c r="A24" s="153" t="s">
        <v>25</v>
      </c>
      <c r="B24" s="154"/>
      <c r="C24" s="154"/>
      <c r="D24" s="154"/>
      <c r="E24" s="3">
        <v>43.191856999999999</v>
      </c>
      <c r="F24" s="127">
        <v>38.26001127</v>
      </c>
      <c r="G24" s="128"/>
      <c r="H24" s="128"/>
      <c r="I24" s="3">
        <v>38.228511269999998</v>
      </c>
      <c r="J24" s="3">
        <v>29.27894603</v>
      </c>
      <c r="K24" s="155">
        <v>0.88508607698900299</v>
      </c>
      <c r="L24" s="156"/>
      <c r="M24" s="157"/>
    </row>
    <row r="25" spans="1:13" x14ac:dyDescent="0.35">
      <c r="A25" s="153" t="s">
        <v>26</v>
      </c>
      <c r="B25" s="154"/>
      <c r="C25" s="154"/>
      <c r="D25" s="154"/>
      <c r="E25" s="3">
        <v>165.092817</v>
      </c>
      <c r="F25" s="127">
        <v>158.69454253999999</v>
      </c>
      <c r="G25" s="128"/>
      <c r="H25" s="128"/>
      <c r="I25" s="3">
        <v>158.01988553999999</v>
      </c>
      <c r="J25" s="3">
        <v>133.46213749</v>
      </c>
      <c r="K25" s="155">
        <v>0.95715784860585396</v>
      </c>
      <c r="L25" s="156"/>
      <c r="M25" s="157"/>
    </row>
    <row r="26" spans="1:13" x14ac:dyDescent="0.35">
      <c r="A26" s="153" t="s">
        <v>30</v>
      </c>
      <c r="B26" s="154"/>
      <c r="C26" s="154"/>
      <c r="D26" s="154"/>
      <c r="E26" s="3">
        <v>3220.7417110000001</v>
      </c>
      <c r="F26" s="127">
        <v>3209.9752270700001</v>
      </c>
      <c r="G26" s="128"/>
      <c r="H26" s="128"/>
      <c r="I26" s="3">
        <v>3209.9752270700001</v>
      </c>
      <c r="J26" s="3">
        <v>2805.7207160100002</v>
      </c>
      <c r="K26" s="155">
        <v>0.99665714146116502</v>
      </c>
      <c r="L26" s="156"/>
      <c r="M26" s="157"/>
    </row>
    <row r="27" spans="1:13" x14ac:dyDescent="0.35">
      <c r="A27" s="153" t="s">
        <v>31</v>
      </c>
      <c r="B27" s="154"/>
      <c r="C27" s="154"/>
      <c r="D27" s="154"/>
      <c r="E27" s="3">
        <v>651.94953599999997</v>
      </c>
      <c r="F27" s="127">
        <v>587.15066645000002</v>
      </c>
      <c r="G27" s="128"/>
      <c r="H27" s="128"/>
      <c r="I27" s="3">
        <v>580.63242326</v>
      </c>
      <c r="J27" s="3">
        <v>510.37251249000002</v>
      </c>
      <c r="K27" s="155">
        <v>0.89060945855171203</v>
      </c>
      <c r="L27" s="156"/>
      <c r="M27" s="157"/>
    </row>
    <row r="28" spans="1:13" x14ac:dyDescent="0.35">
      <c r="A28" s="153" t="s">
        <v>150</v>
      </c>
      <c r="B28" s="154"/>
      <c r="C28" s="154"/>
      <c r="D28" s="154"/>
      <c r="E28" s="3">
        <v>514.71567500000003</v>
      </c>
      <c r="F28" s="127">
        <v>443.84886513999999</v>
      </c>
      <c r="G28" s="128"/>
      <c r="H28" s="128"/>
      <c r="I28" s="3">
        <v>443.84886513999999</v>
      </c>
      <c r="J28" s="3">
        <v>443.84886513999999</v>
      </c>
      <c r="K28" s="155">
        <v>0.86231853176027695</v>
      </c>
      <c r="L28" s="156"/>
      <c r="M28" s="157"/>
    </row>
    <row r="29" spans="1:13" x14ac:dyDescent="0.35">
      <c r="A29" s="153" t="s">
        <v>33</v>
      </c>
      <c r="B29" s="154"/>
      <c r="C29" s="154"/>
      <c r="D29" s="154"/>
      <c r="E29" s="3">
        <v>60.953800000000001</v>
      </c>
      <c r="F29" s="127">
        <v>59.801102780000001</v>
      </c>
      <c r="G29" s="128"/>
      <c r="H29" s="128"/>
      <c r="I29" s="3">
        <v>59.800889380000001</v>
      </c>
      <c r="J29" s="3">
        <v>54.254613669999998</v>
      </c>
      <c r="K29" s="155">
        <v>0.98108550049381604</v>
      </c>
      <c r="L29" s="156"/>
      <c r="M29" s="157"/>
    </row>
    <row r="30" spans="1:13" x14ac:dyDescent="0.35">
      <c r="A30" s="153" t="s">
        <v>34</v>
      </c>
      <c r="B30" s="154"/>
      <c r="C30" s="154"/>
      <c r="D30" s="154"/>
      <c r="E30" s="3">
        <v>2349.1944130000002</v>
      </c>
      <c r="F30" s="127">
        <v>1871.11623179</v>
      </c>
      <c r="G30" s="128"/>
      <c r="H30" s="128"/>
      <c r="I30" s="3">
        <v>1869.73039447</v>
      </c>
      <c r="J30" s="3">
        <v>1545.88161603</v>
      </c>
      <c r="K30" s="155">
        <v>0.79590279294181199</v>
      </c>
      <c r="L30" s="156"/>
      <c r="M30" s="157"/>
    </row>
    <row r="31" spans="1:13" x14ac:dyDescent="0.35">
      <c r="A31" s="153" t="s">
        <v>164</v>
      </c>
      <c r="B31" s="154"/>
      <c r="C31" s="154"/>
      <c r="D31" s="154"/>
      <c r="E31" s="3">
        <v>1841.775433</v>
      </c>
      <c r="F31" s="127">
        <v>1685.69237086</v>
      </c>
      <c r="G31" s="128"/>
      <c r="H31" s="128"/>
      <c r="I31" s="3">
        <v>1648.74065253</v>
      </c>
      <c r="J31" s="3">
        <v>1431.2591437200001</v>
      </c>
      <c r="K31" s="155">
        <v>0.89519092446815196</v>
      </c>
      <c r="L31" s="156"/>
      <c r="M31" s="157"/>
    </row>
    <row r="32" spans="1:13" x14ac:dyDescent="0.35">
      <c r="A32" s="153" t="s">
        <v>36</v>
      </c>
      <c r="B32" s="154"/>
      <c r="C32" s="154"/>
      <c r="D32" s="154"/>
      <c r="E32" s="3">
        <v>4886.3784029999997</v>
      </c>
      <c r="F32" s="127">
        <v>4680.0010298699999</v>
      </c>
      <c r="G32" s="128"/>
      <c r="H32" s="128"/>
      <c r="I32" s="3">
        <v>4661.4363541299999</v>
      </c>
      <c r="J32" s="3">
        <v>3970.0941126799999</v>
      </c>
      <c r="K32" s="155">
        <v>0.953965487254959</v>
      </c>
      <c r="L32" s="156"/>
      <c r="M32" s="157"/>
    </row>
    <row r="33" spans="1:13" x14ac:dyDescent="0.35">
      <c r="A33" s="153" t="s">
        <v>37</v>
      </c>
      <c r="B33" s="154"/>
      <c r="C33" s="154"/>
      <c r="D33" s="154"/>
      <c r="E33" s="3">
        <v>17767.707763999999</v>
      </c>
      <c r="F33" s="127">
        <v>17512.934396249999</v>
      </c>
      <c r="G33" s="128"/>
      <c r="H33" s="128"/>
      <c r="I33" s="3">
        <v>17473.747422839999</v>
      </c>
      <c r="J33" s="3">
        <v>15028.919756679999</v>
      </c>
      <c r="K33" s="155">
        <v>0.983455359292007</v>
      </c>
      <c r="L33" s="156"/>
      <c r="M33" s="157"/>
    </row>
    <row r="34" spans="1:13" x14ac:dyDescent="0.35">
      <c r="A34" s="153" t="s">
        <v>38</v>
      </c>
      <c r="B34" s="154"/>
      <c r="C34" s="154"/>
      <c r="D34" s="154"/>
      <c r="E34" s="3">
        <v>639.54500099999996</v>
      </c>
      <c r="F34" s="127">
        <v>568.90729391000002</v>
      </c>
      <c r="G34" s="128"/>
      <c r="H34" s="128"/>
      <c r="I34" s="3">
        <v>566.52906213999995</v>
      </c>
      <c r="J34" s="3">
        <v>539.93635133999999</v>
      </c>
      <c r="K34" s="155">
        <v>0.88583142899118705</v>
      </c>
      <c r="L34" s="156"/>
      <c r="M34" s="157"/>
    </row>
    <row r="35" spans="1:13" x14ac:dyDescent="0.35">
      <c r="A35" s="153" t="s">
        <v>39</v>
      </c>
      <c r="B35" s="154"/>
      <c r="C35" s="154"/>
      <c r="D35" s="154"/>
      <c r="E35" s="3">
        <v>779.82510000000002</v>
      </c>
      <c r="F35" s="127">
        <v>765.40830969000001</v>
      </c>
      <c r="G35" s="128"/>
      <c r="H35" s="128"/>
      <c r="I35" s="3">
        <v>765.40830969000001</v>
      </c>
      <c r="J35" s="3">
        <v>712.55429232999995</v>
      </c>
      <c r="K35" s="155">
        <v>0.98151279009870296</v>
      </c>
      <c r="L35" s="156"/>
      <c r="M35" s="157"/>
    </row>
    <row r="36" spans="1:13" x14ac:dyDescent="0.35">
      <c r="A36" s="153" t="s">
        <v>40</v>
      </c>
      <c r="B36" s="154"/>
      <c r="C36" s="154"/>
      <c r="D36" s="154"/>
      <c r="E36" s="3">
        <v>173.96288200000001</v>
      </c>
      <c r="F36" s="127">
        <v>173.31730952000001</v>
      </c>
      <c r="G36" s="128"/>
      <c r="H36" s="128"/>
      <c r="I36" s="3">
        <v>173.06228999000001</v>
      </c>
      <c r="J36" s="3">
        <v>159.95717543000001</v>
      </c>
      <c r="K36" s="155">
        <v>0.99482307950037296</v>
      </c>
      <c r="L36" s="156"/>
      <c r="M36" s="157"/>
    </row>
    <row r="37" spans="1:13" x14ac:dyDescent="0.35">
      <c r="A37" s="153" t="s">
        <v>41</v>
      </c>
      <c r="B37" s="154"/>
      <c r="C37" s="154"/>
      <c r="D37" s="154"/>
      <c r="E37" s="3">
        <v>66.235484999999997</v>
      </c>
      <c r="F37" s="127">
        <v>63.354363620000001</v>
      </c>
      <c r="G37" s="128"/>
      <c r="H37" s="128"/>
      <c r="I37" s="3">
        <v>63.354363620000001</v>
      </c>
      <c r="J37" s="3">
        <v>60.36449056</v>
      </c>
      <c r="K37" s="155">
        <v>0.95650184519672499</v>
      </c>
      <c r="L37" s="156"/>
      <c r="M37" s="157"/>
    </row>
    <row r="38" spans="1:13" x14ac:dyDescent="0.35">
      <c r="A38" s="153" t="s">
        <v>42</v>
      </c>
      <c r="B38" s="154"/>
      <c r="C38" s="154"/>
      <c r="D38" s="154"/>
      <c r="E38" s="3">
        <v>86.958022</v>
      </c>
      <c r="F38" s="127">
        <v>85.585106190000005</v>
      </c>
      <c r="G38" s="128"/>
      <c r="H38" s="128"/>
      <c r="I38" s="3">
        <v>85.585106190000005</v>
      </c>
      <c r="J38" s="3">
        <v>83.628492750000007</v>
      </c>
      <c r="K38" s="155">
        <v>0.98421174057983996</v>
      </c>
      <c r="L38" s="156"/>
      <c r="M38" s="157"/>
    </row>
    <row r="39" spans="1:13" x14ac:dyDescent="0.35">
      <c r="A39" s="153" t="s">
        <v>44</v>
      </c>
      <c r="B39" s="154"/>
      <c r="C39" s="154"/>
      <c r="D39" s="154"/>
      <c r="E39" s="3">
        <v>58.257105000000003</v>
      </c>
      <c r="F39" s="127">
        <v>55.080372509999997</v>
      </c>
      <c r="G39" s="128"/>
      <c r="H39" s="128"/>
      <c r="I39" s="3">
        <v>55.066978380000002</v>
      </c>
      <c r="J39" s="3">
        <v>53.040710959999998</v>
      </c>
      <c r="K39" s="155">
        <v>0.94524055701017096</v>
      </c>
      <c r="L39" s="156"/>
      <c r="M39" s="157"/>
    </row>
    <row r="40" spans="1:13" x14ac:dyDescent="0.35">
      <c r="A40" s="153" t="s">
        <v>45</v>
      </c>
      <c r="B40" s="154"/>
      <c r="C40" s="154"/>
      <c r="D40" s="154"/>
      <c r="E40" s="3">
        <v>3066.5478539999999</v>
      </c>
      <c r="F40" s="127">
        <v>2957.1342725999998</v>
      </c>
      <c r="G40" s="128"/>
      <c r="H40" s="128"/>
      <c r="I40" s="3">
        <v>2957.1342725999998</v>
      </c>
      <c r="J40" s="3">
        <v>2856.1780514400002</v>
      </c>
      <c r="K40" s="155">
        <v>0.96432027589027103</v>
      </c>
      <c r="L40" s="156"/>
      <c r="M40" s="157"/>
    </row>
    <row r="41" spans="1:13" x14ac:dyDescent="0.35">
      <c r="A41" s="153" t="s">
        <v>46</v>
      </c>
      <c r="B41" s="154"/>
      <c r="C41" s="154"/>
      <c r="D41" s="154"/>
      <c r="E41" s="3">
        <v>761.61359700000003</v>
      </c>
      <c r="F41" s="127">
        <v>731.79150699000002</v>
      </c>
      <c r="G41" s="128"/>
      <c r="H41" s="128"/>
      <c r="I41" s="3">
        <v>728.32888463999996</v>
      </c>
      <c r="J41" s="3">
        <v>676.41368153999997</v>
      </c>
      <c r="K41" s="155">
        <v>0.95629711379745796</v>
      </c>
      <c r="L41" s="156"/>
      <c r="M41" s="157"/>
    </row>
    <row r="42" spans="1:13" x14ac:dyDescent="0.35">
      <c r="A42" s="153" t="s">
        <v>171</v>
      </c>
      <c r="B42" s="154"/>
      <c r="C42" s="154"/>
      <c r="D42" s="154"/>
      <c r="E42" s="3">
        <v>234.775857</v>
      </c>
      <c r="F42" s="127">
        <v>180.01699113999999</v>
      </c>
      <c r="G42" s="128"/>
      <c r="H42" s="128"/>
      <c r="I42" s="3">
        <v>178.29997191999999</v>
      </c>
      <c r="J42" s="3">
        <v>161.3301505</v>
      </c>
      <c r="K42" s="155">
        <v>0.75944764593064595</v>
      </c>
      <c r="L42" s="156"/>
      <c r="M42" s="157"/>
    </row>
    <row r="43" spans="1:13" x14ac:dyDescent="0.35">
      <c r="A43" s="153" t="s">
        <v>48</v>
      </c>
      <c r="B43" s="154"/>
      <c r="C43" s="154"/>
      <c r="D43" s="154"/>
      <c r="E43" s="3">
        <v>10.694583</v>
      </c>
      <c r="F43" s="127">
        <v>10.6623366</v>
      </c>
      <c r="G43" s="128"/>
      <c r="H43" s="128"/>
      <c r="I43" s="3">
        <v>10.59427749</v>
      </c>
      <c r="J43" s="3">
        <v>9.9164520100000004</v>
      </c>
      <c r="K43" s="155">
        <v>0.99062090499461297</v>
      </c>
      <c r="L43" s="156"/>
      <c r="M43" s="157"/>
    </row>
    <row r="44" spans="1:13" x14ac:dyDescent="0.35">
      <c r="A44" s="153" t="s">
        <v>165</v>
      </c>
      <c r="B44" s="154"/>
      <c r="C44" s="154"/>
      <c r="D44" s="154"/>
      <c r="E44" s="3">
        <v>733.59277399999996</v>
      </c>
      <c r="F44" s="127">
        <v>720.18294708999997</v>
      </c>
      <c r="G44" s="128"/>
      <c r="H44" s="128"/>
      <c r="I44" s="3">
        <v>719.72676469999999</v>
      </c>
      <c r="J44" s="3">
        <v>620.84861169999999</v>
      </c>
      <c r="K44" s="155">
        <v>0.98109849252686399</v>
      </c>
      <c r="L44" s="156"/>
      <c r="M44" s="157"/>
    </row>
    <row r="45" spans="1:13" x14ac:dyDescent="0.35">
      <c r="A45" s="153" t="s">
        <v>50</v>
      </c>
      <c r="B45" s="154"/>
      <c r="C45" s="154"/>
      <c r="D45" s="154"/>
      <c r="E45" s="3">
        <v>4509.0947669999996</v>
      </c>
      <c r="F45" s="127">
        <v>4417.1037596799997</v>
      </c>
      <c r="G45" s="128"/>
      <c r="H45" s="128"/>
      <c r="I45" s="3">
        <v>4406.8805007600004</v>
      </c>
      <c r="J45" s="3">
        <v>4245.5364618900003</v>
      </c>
      <c r="K45" s="155">
        <v>0.97733153293027697</v>
      </c>
      <c r="L45" s="156"/>
      <c r="M45" s="157"/>
    </row>
    <row r="46" spans="1:13" x14ac:dyDescent="0.35">
      <c r="A46" s="153" t="s">
        <v>141</v>
      </c>
      <c r="B46" s="154"/>
      <c r="C46" s="154"/>
      <c r="D46" s="154"/>
      <c r="E46" s="3">
        <v>18223.236452000001</v>
      </c>
      <c r="F46" s="127">
        <v>17844.010514360001</v>
      </c>
      <c r="G46" s="128"/>
      <c r="H46" s="128"/>
      <c r="I46" s="3">
        <v>17841.048994879999</v>
      </c>
      <c r="J46" s="3">
        <v>15485.092226520001</v>
      </c>
      <c r="K46" s="155">
        <v>0.97902746539415897</v>
      </c>
      <c r="L46" s="156"/>
      <c r="M46" s="157"/>
    </row>
    <row r="47" spans="1:13" x14ac:dyDescent="0.35">
      <c r="A47" s="153" t="s">
        <v>55</v>
      </c>
      <c r="B47" s="154"/>
      <c r="C47" s="154"/>
      <c r="D47" s="154"/>
      <c r="E47" s="3">
        <v>1808.660697</v>
      </c>
      <c r="F47" s="127">
        <v>1773.2464641399999</v>
      </c>
      <c r="G47" s="128"/>
      <c r="H47" s="128"/>
      <c r="I47" s="3">
        <v>1754.3548621499999</v>
      </c>
      <c r="J47" s="3">
        <v>1697.57305314</v>
      </c>
      <c r="K47" s="155">
        <v>0.96997455910880603</v>
      </c>
      <c r="L47" s="156"/>
      <c r="M47" s="157"/>
    </row>
    <row r="48" spans="1:13" x14ac:dyDescent="0.35">
      <c r="A48" s="153" t="s">
        <v>142</v>
      </c>
      <c r="B48" s="154"/>
      <c r="C48" s="154"/>
      <c r="D48" s="154"/>
      <c r="E48" s="3">
        <v>1326.54567</v>
      </c>
      <c r="F48" s="127">
        <v>1070.1649801799999</v>
      </c>
      <c r="G48" s="128"/>
      <c r="H48" s="128"/>
      <c r="I48" s="3">
        <v>1054.8440589100001</v>
      </c>
      <c r="J48" s="3">
        <v>591.50318173999995</v>
      </c>
      <c r="K48" s="155">
        <v>0.79518111043248096</v>
      </c>
      <c r="L48" s="156"/>
      <c r="M48" s="157"/>
    </row>
    <row r="49" spans="1:13" x14ac:dyDescent="0.35">
      <c r="A49" s="153" t="s">
        <v>57</v>
      </c>
      <c r="B49" s="154"/>
      <c r="C49" s="154"/>
      <c r="D49" s="154"/>
      <c r="E49" s="3">
        <v>113.139183</v>
      </c>
      <c r="F49" s="127">
        <v>106.75189278000001</v>
      </c>
      <c r="G49" s="128"/>
      <c r="H49" s="128"/>
      <c r="I49" s="3">
        <v>106.75189278000001</v>
      </c>
      <c r="J49" s="3">
        <v>92.021242849999993</v>
      </c>
      <c r="K49" s="155">
        <v>0.94354484405283301</v>
      </c>
      <c r="L49" s="156"/>
      <c r="M49" s="157"/>
    </row>
    <row r="50" spans="1:13" x14ac:dyDescent="0.35">
      <c r="A50" s="153" t="s">
        <v>58</v>
      </c>
      <c r="B50" s="154"/>
      <c r="C50" s="154"/>
      <c r="D50" s="154"/>
      <c r="E50" s="3">
        <v>693.84259999999995</v>
      </c>
      <c r="F50" s="127">
        <v>507.27129380999997</v>
      </c>
      <c r="G50" s="128"/>
      <c r="H50" s="128"/>
      <c r="I50" s="3">
        <v>507.27129380999997</v>
      </c>
      <c r="J50" s="3">
        <v>484.92617875000002</v>
      </c>
      <c r="K50" s="155">
        <v>0.73110427899641806</v>
      </c>
      <c r="L50" s="156"/>
      <c r="M50" s="157"/>
    </row>
    <row r="51" spans="1:13" x14ac:dyDescent="0.35">
      <c r="A51" s="153" t="s">
        <v>59</v>
      </c>
      <c r="B51" s="154"/>
      <c r="C51" s="154"/>
      <c r="D51" s="154"/>
      <c r="E51" s="3">
        <v>840.87099999999998</v>
      </c>
      <c r="F51" s="127">
        <v>622.65863777000004</v>
      </c>
      <c r="G51" s="128"/>
      <c r="H51" s="128"/>
      <c r="I51" s="3">
        <v>622.65863777000004</v>
      </c>
      <c r="J51" s="3">
        <v>511.19618549</v>
      </c>
      <c r="K51" s="155">
        <v>0.74049246289859005</v>
      </c>
      <c r="L51" s="156"/>
      <c r="M51" s="157"/>
    </row>
    <row r="52" spans="1:13" x14ac:dyDescent="0.35">
      <c r="A52" s="153" t="s">
        <v>151</v>
      </c>
      <c r="B52" s="154"/>
      <c r="C52" s="154"/>
      <c r="D52" s="154"/>
      <c r="E52" s="3">
        <v>344.97886799999998</v>
      </c>
      <c r="F52" s="127">
        <v>306.80699313000002</v>
      </c>
      <c r="G52" s="128"/>
      <c r="H52" s="128"/>
      <c r="I52" s="3">
        <v>306.27260568999998</v>
      </c>
      <c r="J52" s="3">
        <v>260.39120034000001</v>
      </c>
      <c r="K52" s="155">
        <v>0.88780106290452498</v>
      </c>
      <c r="L52" s="156"/>
      <c r="M52" s="157"/>
    </row>
    <row r="53" spans="1:13" x14ac:dyDescent="0.35">
      <c r="A53" s="153" t="s">
        <v>61</v>
      </c>
      <c r="B53" s="154"/>
      <c r="C53" s="154"/>
      <c r="D53" s="154"/>
      <c r="E53" s="3">
        <v>47.384006999999997</v>
      </c>
      <c r="F53" s="127">
        <v>42.222959260000003</v>
      </c>
      <c r="G53" s="128"/>
      <c r="H53" s="128"/>
      <c r="I53" s="3">
        <v>40.831939050000003</v>
      </c>
      <c r="J53" s="3">
        <v>39.13729034</v>
      </c>
      <c r="K53" s="155">
        <v>0.861724063353275</v>
      </c>
      <c r="L53" s="156"/>
      <c r="M53" s="157"/>
    </row>
    <row r="54" spans="1:13" x14ac:dyDescent="0.35">
      <c r="A54" s="153" t="s">
        <v>62</v>
      </c>
      <c r="B54" s="154"/>
      <c r="C54" s="154"/>
      <c r="D54" s="154"/>
      <c r="E54" s="3">
        <v>23.085000000000001</v>
      </c>
      <c r="F54" s="127">
        <v>22.82067739</v>
      </c>
      <c r="G54" s="128"/>
      <c r="H54" s="128"/>
      <c r="I54" s="3">
        <v>22.79593337</v>
      </c>
      <c r="J54" s="3">
        <v>21.886631349999998</v>
      </c>
      <c r="K54" s="155">
        <v>0.98747816200996297</v>
      </c>
      <c r="L54" s="156"/>
      <c r="M54" s="157"/>
    </row>
    <row r="55" spans="1:13" x14ac:dyDescent="0.35">
      <c r="A55" s="153" t="s">
        <v>63</v>
      </c>
      <c r="B55" s="154"/>
      <c r="C55" s="154"/>
      <c r="D55" s="154"/>
      <c r="E55" s="3">
        <v>360.055184</v>
      </c>
      <c r="F55" s="127">
        <v>348.0929855</v>
      </c>
      <c r="G55" s="128"/>
      <c r="H55" s="128"/>
      <c r="I55" s="3">
        <v>337.09770186999998</v>
      </c>
      <c r="J55" s="3">
        <v>289.46808461000001</v>
      </c>
      <c r="K55" s="155">
        <v>0.93623899015990897</v>
      </c>
      <c r="L55" s="156"/>
      <c r="M55" s="157"/>
    </row>
    <row r="56" spans="1:13" x14ac:dyDescent="0.35">
      <c r="A56" s="153" t="s">
        <v>172</v>
      </c>
      <c r="B56" s="154"/>
      <c r="C56" s="154"/>
      <c r="D56" s="154"/>
      <c r="E56" s="3">
        <v>402.57433600000002</v>
      </c>
      <c r="F56" s="127">
        <v>248.02515201</v>
      </c>
      <c r="G56" s="128"/>
      <c r="H56" s="128"/>
      <c r="I56" s="3">
        <v>247.85552819</v>
      </c>
      <c r="J56" s="3">
        <v>159.34952655000001</v>
      </c>
      <c r="K56" s="155">
        <v>0.61567642550865398</v>
      </c>
      <c r="L56" s="156"/>
      <c r="M56" s="157"/>
    </row>
    <row r="57" spans="1:13" x14ac:dyDescent="0.35">
      <c r="A57" s="153" t="s">
        <v>69</v>
      </c>
      <c r="B57" s="154"/>
      <c r="C57" s="154"/>
      <c r="D57" s="154"/>
      <c r="E57" s="3">
        <v>2754.7687380000002</v>
      </c>
      <c r="F57" s="127">
        <v>2264.6246364600001</v>
      </c>
      <c r="G57" s="128"/>
      <c r="H57" s="128"/>
      <c r="I57" s="3">
        <v>2263.0794197199998</v>
      </c>
      <c r="J57" s="3">
        <v>2227.8647934199998</v>
      </c>
      <c r="K57" s="155">
        <v>0.82151339548125801</v>
      </c>
      <c r="L57" s="156"/>
      <c r="M57" s="157"/>
    </row>
    <row r="58" spans="1:13" x14ac:dyDescent="0.35">
      <c r="A58" s="153" t="s">
        <v>143</v>
      </c>
      <c r="B58" s="154"/>
      <c r="C58" s="154"/>
      <c r="D58" s="154"/>
      <c r="E58" s="3">
        <v>42993.963283999998</v>
      </c>
      <c r="F58" s="127">
        <v>42476.308470180003</v>
      </c>
      <c r="G58" s="128"/>
      <c r="H58" s="128"/>
      <c r="I58" s="3">
        <v>42424.977047400003</v>
      </c>
      <c r="J58" s="3">
        <v>37127.378609699997</v>
      </c>
      <c r="K58" s="155">
        <v>0.98676590402141995</v>
      </c>
      <c r="L58" s="156"/>
      <c r="M58" s="157"/>
    </row>
    <row r="59" spans="1:13" x14ac:dyDescent="0.35">
      <c r="A59" s="153" t="s">
        <v>70</v>
      </c>
      <c r="B59" s="154"/>
      <c r="C59" s="154"/>
      <c r="D59" s="154"/>
      <c r="E59" s="3">
        <v>26615.558779999999</v>
      </c>
      <c r="F59" s="127">
        <v>23669.894316530001</v>
      </c>
      <c r="G59" s="128"/>
      <c r="H59" s="128"/>
      <c r="I59" s="3">
        <v>23669.894315900001</v>
      </c>
      <c r="J59" s="3">
        <v>23669.894315900001</v>
      </c>
      <c r="K59" s="155">
        <v>0.889325469795754</v>
      </c>
      <c r="L59" s="156"/>
      <c r="M59" s="157"/>
    </row>
    <row r="60" spans="1:13" x14ac:dyDescent="0.35">
      <c r="A60" s="153" t="s">
        <v>71</v>
      </c>
      <c r="B60" s="154"/>
      <c r="C60" s="154"/>
      <c r="D60" s="154"/>
      <c r="E60" s="3">
        <v>31882.171608000001</v>
      </c>
      <c r="F60" s="127">
        <v>31124.663636090001</v>
      </c>
      <c r="G60" s="128"/>
      <c r="H60" s="128"/>
      <c r="I60" s="3">
        <v>31124.663636090001</v>
      </c>
      <c r="J60" s="3">
        <v>27493.151710300001</v>
      </c>
      <c r="K60" s="155">
        <v>0.97624038973179905</v>
      </c>
      <c r="L60" s="156"/>
      <c r="M60" s="157"/>
    </row>
    <row r="61" spans="1:13" x14ac:dyDescent="0.35">
      <c r="A61" s="153" t="s">
        <v>144</v>
      </c>
      <c r="B61" s="154"/>
      <c r="C61" s="154"/>
      <c r="D61" s="154"/>
      <c r="E61" s="3">
        <v>1007.558073</v>
      </c>
      <c r="F61" s="127">
        <v>848.15033248999998</v>
      </c>
      <c r="G61" s="128"/>
      <c r="H61" s="128"/>
      <c r="I61" s="3">
        <v>829.69856589000005</v>
      </c>
      <c r="J61" s="3">
        <v>736.21864165</v>
      </c>
      <c r="K61" s="155">
        <v>0.82347468411381597</v>
      </c>
      <c r="L61" s="156"/>
      <c r="M61" s="157"/>
    </row>
    <row r="62" spans="1:13" x14ac:dyDescent="0.35">
      <c r="A62" s="153" t="s">
        <v>160</v>
      </c>
      <c r="B62" s="154"/>
      <c r="C62" s="154"/>
      <c r="D62" s="154"/>
      <c r="E62" s="3">
        <v>51.136446999999997</v>
      </c>
      <c r="F62" s="127">
        <v>46.388396069999999</v>
      </c>
      <c r="G62" s="128"/>
      <c r="H62" s="128"/>
      <c r="I62" s="3">
        <v>46.316082870000002</v>
      </c>
      <c r="J62" s="3">
        <v>42.088998230000001</v>
      </c>
      <c r="K62" s="155">
        <v>0.90573525513025999</v>
      </c>
      <c r="L62" s="156"/>
      <c r="M62" s="157"/>
    </row>
    <row r="63" spans="1:13" x14ac:dyDescent="0.35">
      <c r="A63" s="153" t="s">
        <v>73</v>
      </c>
      <c r="B63" s="154"/>
      <c r="C63" s="154"/>
      <c r="D63" s="154"/>
      <c r="E63" s="3">
        <v>645.87287000000003</v>
      </c>
      <c r="F63" s="127">
        <v>639.46928357000002</v>
      </c>
      <c r="G63" s="128"/>
      <c r="H63" s="128"/>
      <c r="I63" s="3">
        <v>637.22607112000003</v>
      </c>
      <c r="J63" s="3">
        <v>605.78138429000001</v>
      </c>
      <c r="K63" s="155">
        <v>0.98661222775931201</v>
      </c>
      <c r="L63" s="156"/>
      <c r="M63" s="157"/>
    </row>
    <row r="64" spans="1:13" x14ac:dyDescent="0.35">
      <c r="A64" s="153" t="s">
        <v>74</v>
      </c>
      <c r="B64" s="154"/>
      <c r="C64" s="154"/>
      <c r="D64" s="154"/>
      <c r="E64" s="3">
        <v>332.42392000000001</v>
      </c>
      <c r="F64" s="127">
        <v>321.52661059000002</v>
      </c>
      <c r="G64" s="128"/>
      <c r="H64" s="128"/>
      <c r="I64" s="3">
        <v>320.68906823999998</v>
      </c>
      <c r="J64" s="3">
        <v>305.88244510999999</v>
      </c>
      <c r="K64" s="155">
        <v>0.964699135489407</v>
      </c>
      <c r="L64" s="156"/>
      <c r="M64" s="157"/>
    </row>
    <row r="65" spans="1:13" x14ac:dyDescent="0.35">
      <c r="A65" s="153" t="s">
        <v>173</v>
      </c>
      <c r="B65" s="154"/>
      <c r="C65" s="154"/>
      <c r="D65" s="154"/>
      <c r="E65" s="3">
        <v>286.91955200000001</v>
      </c>
      <c r="F65" s="127">
        <v>191.24426083</v>
      </c>
      <c r="G65" s="128"/>
      <c r="H65" s="128"/>
      <c r="I65" s="3">
        <v>184.76637062</v>
      </c>
      <c r="J65" s="3">
        <v>151.28922370999999</v>
      </c>
      <c r="K65" s="155">
        <v>0.64396577135321897</v>
      </c>
      <c r="L65" s="156"/>
      <c r="M65" s="157"/>
    </row>
    <row r="66" spans="1:13" x14ac:dyDescent="0.35">
      <c r="A66" s="153" t="s">
        <v>146</v>
      </c>
      <c r="B66" s="154"/>
      <c r="C66" s="154"/>
      <c r="D66" s="154"/>
      <c r="E66" s="3">
        <v>907.22722599999997</v>
      </c>
      <c r="F66" s="127">
        <v>799.65454041999999</v>
      </c>
      <c r="G66" s="128"/>
      <c r="H66" s="128"/>
      <c r="I66" s="3">
        <v>793.13182787000005</v>
      </c>
      <c r="J66" s="3">
        <v>546.35983257999999</v>
      </c>
      <c r="K66" s="155">
        <v>0.87423724193876895</v>
      </c>
      <c r="L66" s="156"/>
      <c r="M66" s="157"/>
    </row>
    <row r="67" spans="1:13" x14ac:dyDescent="0.35">
      <c r="A67" s="153" t="s">
        <v>78</v>
      </c>
      <c r="B67" s="154"/>
      <c r="C67" s="154"/>
      <c r="D67" s="154"/>
      <c r="E67" s="3">
        <v>688.02237200000002</v>
      </c>
      <c r="F67" s="127">
        <v>587.15167747999999</v>
      </c>
      <c r="G67" s="128"/>
      <c r="H67" s="128"/>
      <c r="I67" s="3">
        <v>583.57767702000001</v>
      </c>
      <c r="J67" s="3">
        <v>480.46829315000002</v>
      </c>
      <c r="K67" s="155">
        <v>0.84819578660445105</v>
      </c>
      <c r="L67" s="156"/>
      <c r="M67" s="157"/>
    </row>
    <row r="68" spans="1:13" x14ac:dyDescent="0.35">
      <c r="A68" s="153" t="s">
        <v>79</v>
      </c>
      <c r="B68" s="154"/>
      <c r="C68" s="154"/>
      <c r="D68" s="154"/>
      <c r="E68" s="3">
        <v>365.614667</v>
      </c>
      <c r="F68" s="127">
        <v>315.21953821</v>
      </c>
      <c r="G68" s="128"/>
      <c r="H68" s="128"/>
      <c r="I68" s="3">
        <v>266.66875037</v>
      </c>
      <c r="J68" s="3">
        <v>160.26534715</v>
      </c>
      <c r="K68" s="155">
        <v>0.72937104126077101</v>
      </c>
      <c r="L68" s="156"/>
      <c r="M68" s="157"/>
    </row>
    <row r="69" spans="1:13" x14ac:dyDescent="0.35">
      <c r="A69" s="153" t="s">
        <v>174</v>
      </c>
      <c r="B69" s="154"/>
      <c r="C69" s="154"/>
      <c r="D69" s="154"/>
      <c r="E69" s="3">
        <v>70.653557000000006</v>
      </c>
      <c r="F69" s="127">
        <v>68.94474065</v>
      </c>
      <c r="G69" s="128"/>
      <c r="H69" s="128"/>
      <c r="I69" s="3">
        <v>68.808963410000004</v>
      </c>
      <c r="J69" s="3">
        <v>57.220223439999998</v>
      </c>
      <c r="K69" s="155">
        <v>0.97389241719280994</v>
      </c>
      <c r="L69" s="156"/>
      <c r="M69" s="157"/>
    </row>
    <row r="70" spans="1:13" x14ac:dyDescent="0.35">
      <c r="A70" s="153" t="s">
        <v>81</v>
      </c>
      <c r="B70" s="154"/>
      <c r="C70" s="154"/>
      <c r="D70" s="154"/>
      <c r="E70" s="3">
        <v>4951.2403899999999</v>
      </c>
      <c r="F70" s="127">
        <v>4902.7735155</v>
      </c>
      <c r="G70" s="128"/>
      <c r="H70" s="128"/>
      <c r="I70" s="3">
        <v>4893.0513992400001</v>
      </c>
      <c r="J70" s="3">
        <v>4592.74401536</v>
      </c>
      <c r="K70" s="155">
        <v>0.98824759329449596</v>
      </c>
      <c r="L70" s="156"/>
      <c r="M70" s="157"/>
    </row>
    <row r="71" spans="1:13" x14ac:dyDescent="0.35">
      <c r="A71" s="153" t="s">
        <v>82</v>
      </c>
      <c r="B71" s="154"/>
      <c r="C71" s="154"/>
      <c r="D71" s="154"/>
      <c r="E71" s="3">
        <v>4711.6504299999997</v>
      </c>
      <c r="F71" s="127">
        <v>4567.6237952499996</v>
      </c>
      <c r="G71" s="128"/>
      <c r="H71" s="128"/>
      <c r="I71" s="3">
        <v>4539.1862235799999</v>
      </c>
      <c r="J71" s="3">
        <v>4325.5427786099999</v>
      </c>
      <c r="K71" s="155">
        <v>0.96339622198584896</v>
      </c>
      <c r="L71" s="156"/>
      <c r="M71" s="157"/>
    </row>
    <row r="72" spans="1:13" x14ac:dyDescent="0.35">
      <c r="A72" s="153" t="s">
        <v>84</v>
      </c>
      <c r="B72" s="154"/>
      <c r="C72" s="154"/>
      <c r="D72" s="154"/>
      <c r="E72" s="3">
        <v>2847.375841</v>
      </c>
      <c r="F72" s="127">
        <v>2749.3133485499998</v>
      </c>
      <c r="G72" s="128"/>
      <c r="H72" s="128"/>
      <c r="I72" s="3">
        <v>2746.6675476999999</v>
      </c>
      <c r="J72" s="3">
        <v>2587.9296254800001</v>
      </c>
      <c r="K72" s="155">
        <v>0.96463119063880598</v>
      </c>
      <c r="L72" s="156"/>
      <c r="M72" s="157"/>
    </row>
    <row r="73" spans="1:13" x14ac:dyDescent="0.35">
      <c r="A73" s="153" t="s">
        <v>85</v>
      </c>
      <c r="B73" s="154"/>
      <c r="C73" s="154"/>
      <c r="D73" s="154"/>
      <c r="E73" s="3">
        <v>2447.0966229999999</v>
      </c>
      <c r="F73" s="127">
        <v>2421.3224338300001</v>
      </c>
      <c r="G73" s="128"/>
      <c r="H73" s="128"/>
      <c r="I73" s="3">
        <v>2406.7852778299998</v>
      </c>
      <c r="J73" s="3">
        <v>2379.77208045</v>
      </c>
      <c r="K73" s="155">
        <v>0.98352686821144797</v>
      </c>
      <c r="L73" s="156"/>
      <c r="M73" s="157"/>
    </row>
    <row r="74" spans="1:13" x14ac:dyDescent="0.35">
      <c r="A74" s="153" t="s">
        <v>86</v>
      </c>
      <c r="B74" s="154"/>
      <c r="C74" s="154"/>
      <c r="D74" s="154"/>
      <c r="E74" s="3">
        <v>2431.5097850000002</v>
      </c>
      <c r="F74" s="127">
        <v>2357.1694079499998</v>
      </c>
      <c r="G74" s="128"/>
      <c r="H74" s="128"/>
      <c r="I74" s="3">
        <v>2344.7875374999999</v>
      </c>
      <c r="J74" s="3">
        <v>2139.9236850500001</v>
      </c>
      <c r="K74" s="155">
        <v>0.96433399197692304</v>
      </c>
      <c r="L74" s="156"/>
      <c r="M74" s="157"/>
    </row>
    <row r="75" spans="1:13" x14ac:dyDescent="0.35">
      <c r="A75" s="153" t="s">
        <v>87</v>
      </c>
      <c r="B75" s="154"/>
      <c r="C75" s="154"/>
      <c r="D75" s="154"/>
      <c r="E75" s="3">
        <v>350.78438999999997</v>
      </c>
      <c r="F75" s="127">
        <v>317.09504989999999</v>
      </c>
      <c r="G75" s="128"/>
      <c r="H75" s="128"/>
      <c r="I75" s="3">
        <v>316.56339091000001</v>
      </c>
      <c r="J75" s="3">
        <v>296.15818537000001</v>
      </c>
      <c r="K75" s="155">
        <v>0.90244435024602998</v>
      </c>
      <c r="L75" s="156"/>
      <c r="M75" s="157"/>
    </row>
    <row r="76" spans="1:13" x14ac:dyDescent="0.35">
      <c r="A76" s="153" t="s">
        <v>88</v>
      </c>
      <c r="B76" s="154"/>
      <c r="C76" s="154"/>
      <c r="D76" s="154"/>
      <c r="E76" s="3">
        <v>51.323999999999998</v>
      </c>
      <c r="F76" s="127">
        <v>33.667380880000003</v>
      </c>
      <c r="G76" s="128"/>
      <c r="H76" s="128"/>
      <c r="I76" s="3">
        <v>33.667380880000003</v>
      </c>
      <c r="J76" s="3">
        <v>29.15713448</v>
      </c>
      <c r="K76" s="155">
        <v>0.65597733769776301</v>
      </c>
      <c r="L76" s="156"/>
      <c r="M76" s="157"/>
    </row>
    <row r="77" spans="1:13" x14ac:dyDescent="0.35">
      <c r="A77" s="153" t="s">
        <v>89</v>
      </c>
      <c r="B77" s="154"/>
      <c r="C77" s="154"/>
      <c r="D77" s="154"/>
      <c r="E77" s="3">
        <v>323.44275399999998</v>
      </c>
      <c r="F77" s="127">
        <v>321.77599081</v>
      </c>
      <c r="G77" s="128"/>
      <c r="H77" s="128"/>
      <c r="I77" s="3">
        <v>321.77599081</v>
      </c>
      <c r="J77" s="3">
        <v>293.81063381000001</v>
      </c>
      <c r="K77" s="155">
        <v>0.99484680621412203</v>
      </c>
      <c r="L77" s="156"/>
      <c r="M77" s="157"/>
    </row>
    <row r="78" spans="1:13" x14ac:dyDescent="0.35">
      <c r="A78" s="153" t="s">
        <v>90</v>
      </c>
      <c r="B78" s="154"/>
      <c r="C78" s="154"/>
      <c r="D78" s="154"/>
      <c r="E78" s="3">
        <v>90.824438999999998</v>
      </c>
      <c r="F78" s="127">
        <v>59.694326160000003</v>
      </c>
      <c r="G78" s="128"/>
      <c r="H78" s="128"/>
      <c r="I78" s="3">
        <v>59.694326160000003</v>
      </c>
      <c r="J78" s="3">
        <v>50.234437460000002</v>
      </c>
      <c r="K78" s="155">
        <v>0.65724959952684103</v>
      </c>
      <c r="L78" s="156"/>
      <c r="M78" s="157"/>
    </row>
    <row r="79" spans="1:13" x14ac:dyDescent="0.35">
      <c r="A79" s="153" t="s">
        <v>91</v>
      </c>
      <c r="B79" s="154"/>
      <c r="C79" s="154"/>
      <c r="D79" s="154"/>
      <c r="E79" s="3">
        <v>2812.5964549999999</v>
      </c>
      <c r="F79" s="127">
        <v>2794.9180411500001</v>
      </c>
      <c r="G79" s="128"/>
      <c r="H79" s="128"/>
      <c r="I79" s="3">
        <v>2794.87378197</v>
      </c>
      <c r="J79" s="3">
        <v>2487.44296153</v>
      </c>
      <c r="K79" s="155">
        <v>0.99369882124451503</v>
      </c>
      <c r="L79" s="156"/>
      <c r="M79" s="157"/>
    </row>
    <row r="80" spans="1:13" x14ac:dyDescent="0.35">
      <c r="A80" s="153" t="s">
        <v>175</v>
      </c>
      <c r="B80" s="154"/>
      <c r="C80" s="154"/>
      <c r="D80" s="154"/>
      <c r="E80" s="3">
        <v>23.512720000000002</v>
      </c>
      <c r="F80" s="127">
        <v>14.863044950000001</v>
      </c>
      <c r="G80" s="128"/>
      <c r="H80" s="128"/>
      <c r="I80" s="3">
        <v>14.18864391</v>
      </c>
      <c r="J80" s="3">
        <v>13.88760411</v>
      </c>
      <c r="K80" s="155">
        <v>0.60344545037749797</v>
      </c>
      <c r="L80" s="156"/>
      <c r="M80" s="157"/>
    </row>
    <row r="81" spans="1:13" x14ac:dyDescent="0.35">
      <c r="A81" s="153" t="s">
        <v>92</v>
      </c>
      <c r="B81" s="154"/>
      <c r="C81" s="154"/>
      <c r="D81" s="154"/>
      <c r="E81" s="3">
        <v>30.054275000000001</v>
      </c>
      <c r="F81" s="127">
        <v>29.203032329999999</v>
      </c>
      <c r="G81" s="128"/>
      <c r="H81" s="128"/>
      <c r="I81" s="3">
        <v>29.165619620000001</v>
      </c>
      <c r="J81" s="3">
        <v>26.223423310000001</v>
      </c>
      <c r="K81" s="155">
        <v>0.97043164807668802</v>
      </c>
      <c r="L81" s="156"/>
      <c r="M81" s="157"/>
    </row>
    <row r="82" spans="1:13" x14ac:dyDescent="0.35">
      <c r="A82" s="153" t="s">
        <v>93</v>
      </c>
      <c r="B82" s="154"/>
      <c r="C82" s="154"/>
      <c r="D82" s="154"/>
      <c r="E82" s="3">
        <v>62.348999999999997</v>
      </c>
      <c r="F82" s="127">
        <v>56.0493545</v>
      </c>
      <c r="G82" s="128"/>
      <c r="H82" s="128"/>
      <c r="I82" s="3">
        <v>56.0493545</v>
      </c>
      <c r="J82" s="3">
        <v>51.024999520000001</v>
      </c>
      <c r="K82" s="155">
        <v>0.89896156313653797</v>
      </c>
      <c r="L82" s="156"/>
      <c r="M82" s="157"/>
    </row>
    <row r="83" spans="1:13" x14ac:dyDescent="0.35">
      <c r="A83" s="153" t="s">
        <v>94</v>
      </c>
      <c r="B83" s="154"/>
      <c r="C83" s="154"/>
      <c r="D83" s="154"/>
      <c r="E83" s="3">
        <v>10572.543957</v>
      </c>
      <c r="F83" s="127">
        <v>10518.450782059999</v>
      </c>
      <c r="G83" s="128"/>
      <c r="H83" s="128"/>
      <c r="I83" s="3">
        <v>10518.39364106</v>
      </c>
      <c r="J83" s="3">
        <v>9214.2446423500005</v>
      </c>
      <c r="K83" s="155">
        <v>0.994878213213373</v>
      </c>
      <c r="L83" s="156"/>
      <c r="M83" s="157"/>
    </row>
    <row r="84" spans="1:13" x14ac:dyDescent="0.35">
      <c r="A84" s="153" t="s">
        <v>95</v>
      </c>
      <c r="B84" s="154"/>
      <c r="C84" s="154"/>
      <c r="D84" s="154"/>
      <c r="E84" s="3">
        <v>1054.898126</v>
      </c>
      <c r="F84" s="127">
        <v>990.06594783000003</v>
      </c>
      <c r="G84" s="128"/>
      <c r="H84" s="128"/>
      <c r="I84" s="3">
        <v>989.87488297000004</v>
      </c>
      <c r="J84" s="3">
        <v>963.05517798000005</v>
      </c>
      <c r="K84" s="155">
        <v>0.93836064220100801</v>
      </c>
      <c r="L84" s="156"/>
      <c r="M84" s="157"/>
    </row>
    <row r="85" spans="1:13" x14ac:dyDescent="0.35">
      <c r="A85" s="153" t="s">
        <v>96</v>
      </c>
      <c r="B85" s="154"/>
      <c r="C85" s="154"/>
      <c r="D85" s="154"/>
      <c r="E85" s="3">
        <v>49.436</v>
      </c>
      <c r="F85" s="127">
        <v>46.359469429999997</v>
      </c>
      <c r="G85" s="128"/>
      <c r="H85" s="128"/>
      <c r="I85" s="3">
        <v>42.595664489999997</v>
      </c>
      <c r="J85" s="3">
        <v>39.037409719999999</v>
      </c>
      <c r="K85" s="155">
        <v>0.86163250445019801</v>
      </c>
      <c r="L85" s="156"/>
      <c r="M85" s="157"/>
    </row>
    <row r="86" spans="1:13" x14ac:dyDescent="0.35">
      <c r="A86" s="153" t="s">
        <v>97</v>
      </c>
      <c r="B86" s="154"/>
      <c r="C86" s="154"/>
      <c r="D86" s="154"/>
      <c r="E86" s="3">
        <v>224.23134099999999</v>
      </c>
      <c r="F86" s="127">
        <v>221.61312393</v>
      </c>
      <c r="G86" s="128"/>
      <c r="H86" s="128"/>
      <c r="I86" s="3">
        <v>220.96405609000001</v>
      </c>
      <c r="J86" s="3">
        <v>205.27604307999999</v>
      </c>
      <c r="K86" s="155">
        <v>0.98542895522352503</v>
      </c>
      <c r="L86" s="156"/>
      <c r="M86" s="157"/>
    </row>
    <row r="87" spans="1:13" x14ac:dyDescent="0.35">
      <c r="A87" s="153" t="s">
        <v>98</v>
      </c>
      <c r="B87" s="154"/>
      <c r="C87" s="154"/>
      <c r="D87" s="154"/>
      <c r="E87" s="3">
        <v>111.454171</v>
      </c>
      <c r="F87" s="127">
        <v>83.114609349999995</v>
      </c>
      <c r="G87" s="128"/>
      <c r="H87" s="128"/>
      <c r="I87" s="3">
        <v>82.966498290000004</v>
      </c>
      <c r="J87" s="3">
        <v>72.026619600000004</v>
      </c>
      <c r="K87" s="155">
        <v>0.74440012020725499</v>
      </c>
      <c r="L87" s="156"/>
      <c r="M87" s="157"/>
    </row>
    <row r="88" spans="1:13" x14ac:dyDescent="0.35">
      <c r="A88" s="153" t="s">
        <v>167</v>
      </c>
      <c r="B88" s="154"/>
      <c r="C88" s="154"/>
      <c r="D88" s="154"/>
      <c r="E88" s="3">
        <v>2922.8409999999999</v>
      </c>
      <c r="F88" s="127">
        <v>2918.72779498</v>
      </c>
      <c r="G88" s="128"/>
      <c r="H88" s="128"/>
      <c r="I88" s="3">
        <v>2917.5067737999998</v>
      </c>
      <c r="J88" s="3">
        <v>2566.29027623</v>
      </c>
      <c r="K88" s="155">
        <v>0.99817498584425202</v>
      </c>
      <c r="L88" s="156"/>
      <c r="M88" s="157"/>
    </row>
    <row r="89" spans="1:13" x14ac:dyDescent="0.35">
      <c r="A89" s="153" t="s">
        <v>99</v>
      </c>
      <c r="B89" s="154"/>
      <c r="C89" s="154"/>
      <c r="D89" s="154"/>
      <c r="E89" s="3">
        <v>10.566000000000001</v>
      </c>
      <c r="F89" s="127">
        <v>9.6953496799999996</v>
      </c>
      <c r="G89" s="128"/>
      <c r="H89" s="128"/>
      <c r="I89" s="3">
        <v>9.50765919</v>
      </c>
      <c r="J89" s="3">
        <v>9.0264495599999997</v>
      </c>
      <c r="K89" s="155">
        <v>0.89983524417944405</v>
      </c>
      <c r="L89" s="156"/>
      <c r="M89" s="157"/>
    </row>
    <row r="90" spans="1:13" x14ac:dyDescent="0.35">
      <c r="A90" s="153" t="s">
        <v>100</v>
      </c>
      <c r="B90" s="154"/>
      <c r="C90" s="154"/>
      <c r="D90" s="154"/>
      <c r="E90" s="3">
        <v>1140.8117789999999</v>
      </c>
      <c r="F90" s="127">
        <v>1123.1198258899999</v>
      </c>
      <c r="G90" s="128"/>
      <c r="H90" s="128"/>
      <c r="I90" s="3">
        <v>1123.1187483900001</v>
      </c>
      <c r="J90" s="3">
        <v>913.73235108999995</v>
      </c>
      <c r="K90" s="155">
        <v>0.98449084157817102</v>
      </c>
      <c r="L90" s="156"/>
      <c r="M90" s="157"/>
    </row>
    <row r="91" spans="1:13" x14ac:dyDescent="0.35">
      <c r="A91" s="153" t="s">
        <v>101</v>
      </c>
      <c r="B91" s="154"/>
      <c r="C91" s="154"/>
      <c r="D91" s="154"/>
      <c r="E91" s="3">
        <v>24.745999999999999</v>
      </c>
      <c r="F91" s="127">
        <v>20.671633799999999</v>
      </c>
      <c r="G91" s="128"/>
      <c r="H91" s="128"/>
      <c r="I91" s="3">
        <v>20.671633799999999</v>
      </c>
      <c r="J91" s="3">
        <v>20.263823120000001</v>
      </c>
      <c r="K91" s="155">
        <v>0.83535253374282703</v>
      </c>
      <c r="L91" s="156"/>
      <c r="M91" s="157"/>
    </row>
    <row r="92" spans="1:13" x14ac:dyDescent="0.35">
      <c r="A92" s="153" t="s">
        <v>102</v>
      </c>
      <c r="B92" s="154"/>
      <c r="C92" s="154"/>
      <c r="D92" s="154"/>
      <c r="E92" s="3">
        <v>30.833243</v>
      </c>
      <c r="F92" s="127">
        <v>28.53818382</v>
      </c>
      <c r="G92" s="128"/>
      <c r="H92" s="128"/>
      <c r="I92" s="3">
        <v>28.521184439999999</v>
      </c>
      <c r="J92" s="3">
        <v>27.081067709999999</v>
      </c>
      <c r="K92" s="155">
        <v>0.92501409728454498</v>
      </c>
      <c r="L92" s="156"/>
      <c r="M92" s="157"/>
    </row>
    <row r="93" spans="1:13" x14ac:dyDescent="0.35">
      <c r="A93" s="153" t="s">
        <v>103</v>
      </c>
      <c r="B93" s="154"/>
      <c r="C93" s="154"/>
      <c r="D93" s="154"/>
      <c r="E93" s="3">
        <v>47.272779999999997</v>
      </c>
      <c r="F93" s="127">
        <v>44.138633239999997</v>
      </c>
      <c r="G93" s="128"/>
      <c r="H93" s="128"/>
      <c r="I93" s="3">
        <v>43.848299599999997</v>
      </c>
      <c r="J93" s="3">
        <v>41.159193639999998</v>
      </c>
      <c r="K93" s="155">
        <v>0.92755914926094896</v>
      </c>
      <c r="L93" s="156"/>
      <c r="M93" s="157"/>
    </row>
    <row r="94" spans="1:13" x14ac:dyDescent="0.35">
      <c r="A94" s="153" t="s">
        <v>104</v>
      </c>
      <c r="B94" s="154"/>
      <c r="C94" s="154"/>
      <c r="D94" s="154"/>
      <c r="E94" s="3">
        <v>893.41861200000005</v>
      </c>
      <c r="F94" s="127">
        <v>855.07362038999997</v>
      </c>
      <c r="G94" s="128"/>
      <c r="H94" s="128"/>
      <c r="I94" s="3">
        <v>849.74860626999998</v>
      </c>
      <c r="J94" s="3">
        <v>744.07233708000001</v>
      </c>
      <c r="K94" s="155">
        <v>0.95112033133914597</v>
      </c>
      <c r="L94" s="156"/>
      <c r="M94" s="157"/>
    </row>
    <row r="95" spans="1:13" x14ac:dyDescent="0.35">
      <c r="A95" s="153" t="s">
        <v>105</v>
      </c>
      <c r="B95" s="154"/>
      <c r="C95" s="154"/>
      <c r="D95" s="154"/>
      <c r="E95" s="3">
        <v>72.046908000000002</v>
      </c>
      <c r="F95" s="127">
        <v>66.736736190000002</v>
      </c>
      <c r="G95" s="128"/>
      <c r="H95" s="128"/>
      <c r="I95" s="3">
        <v>66.736736190000002</v>
      </c>
      <c r="J95" s="3">
        <v>64.452049540000004</v>
      </c>
      <c r="K95" s="155">
        <v>0.92629563214565802</v>
      </c>
      <c r="L95" s="156"/>
      <c r="M95" s="157"/>
    </row>
    <row r="96" spans="1:13" x14ac:dyDescent="0.35">
      <c r="A96" s="153" t="s">
        <v>106</v>
      </c>
      <c r="B96" s="154"/>
      <c r="C96" s="154"/>
      <c r="D96" s="154"/>
      <c r="E96" s="3">
        <v>93.478167999999997</v>
      </c>
      <c r="F96" s="127">
        <v>91.82108135</v>
      </c>
      <c r="G96" s="128"/>
      <c r="H96" s="128"/>
      <c r="I96" s="3">
        <v>91.819261269999998</v>
      </c>
      <c r="J96" s="3">
        <v>87.170429420000005</v>
      </c>
      <c r="K96" s="155">
        <v>0.98225353828072504</v>
      </c>
      <c r="L96" s="156"/>
      <c r="M96" s="157"/>
    </row>
    <row r="97" spans="1:13" x14ac:dyDescent="0.35">
      <c r="A97" s="153" t="s">
        <v>107</v>
      </c>
      <c r="B97" s="154"/>
      <c r="C97" s="154"/>
      <c r="D97" s="154"/>
      <c r="E97" s="3">
        <v>93.261619999999994</v>
      </c>
      <c r="F97" s="127">
        <v>85.39059804</v>
      </c>
      <c r="G97" s="128"/>
      <c r="H97" s="128"/>
      <c r="I97" s="3">
        <v>85.354597290000001</v>
      </c>
      <c r="J97" s="3">
        <v>81.748117190000002</v>
      </c>
      <c r="K97" s="155">
        <v>0.91521675572437999</v>
      </c>
      <c r="L97" s="156"/>
      <c r="M97" s="157"/>
    </row>
    <row r="98" spans="1:13" x14ac:dyDescent="0.35">
      <c r="A98" s="153" t="s">
        <v>108</v>
      </c>
      <c r="B98" s="154"/>
      <c r="C98" s="154"/>
      <c r="D98" s="154"/>
      <c r="E98" s="3">
        <v>16.209499999999998</v>
      </c>
      <c r="F98" s="127">
        <v>14.11629501</v>
      </c>
      <c r="G98" s="128"/>
      <c r="H98" s="128"/>
      <c r="I98" s="3">
        <v>13.67764378</v>
      </c>
      <c r="J98" s="3">
        <v>12.924075950000001</v>
      </c>
      <c r="K98" s="155">
        <v>0.84380417532928198</v>
      </c>
      <c r="L98" s="156"/>
      <c r="M98" s="157"/>
    </row>
    <row r="99" spans="1:13" x14ac:dyDescent="0.35">
      <c r="A99" s="153" t="s">
        <v>109</v>
      </c>
      <c r="B99" s="154"/>
      <c r="C99" s="154"/>
      <c r="D99" s="154"/>
      <c r="E99" s="3">
        <v>75.549629999999993</v>
      </c>
      <c r="F99" s="127">
        <v>69.363678870000001</v>
      </c>
      <c r="G99" s="128"/>
      <c r="H99" s="128"/>
      <c r="I99" s="3">
        <v>68.733183370000006</v>
      </c>
      <c r="J99" s="3">
        <v>62.541405300000001</v>
      </c>
      <c r="K99" s="155">
        <v>0.90977524800584697</v>
      </c>
      <c r="L99" s="156"/>
      <c r="M99" s="157"/>
    </row>
    <row r="100" spans="1:13" x14ac:dyDescent="0.35">
      <c r="A100" s="153" t="s">
        <v>110</v>
      </c>
      <c r="B100" s="154"/>
      <c r="C100" s="154"/>
      <c r="D100" s="154"/>
      <c r="E100" s="3">
        <v>65.913066000000001</v>
      </c>
      <c r="F100" s="127">
        <v>65.084594319999994</v>
      </c>
      <c r="G100" s="128"/>
      <c r="H100" s="128"/>
      <c r="I100" s="3">
        <v>65.084594319999994</v>
      </c>
      <c r="J100" s="3">
        <v>58.423992730000002</v>
      </c>
      <c r="K100" s="155">
        <v>0.987430842922706</v>
      </c>
      <c r="L100" s="156"/>
      <c r="M100" s="157"/>
    </row>
    <row r="101" spans="1:13" x14ac:dyDescent="0.35">
      <c r="A101" s="153" t="s">
        <v>111</v>
      </c>
      <c r="B101" s="154"/>
      <c r="C101" s="154"/>
      <c r="D101" s="154"/>
      <c r="E101" s="3">
        <v>326.90272800000002</v>
      </c>
      <c r="F101" s="127">
        <v>302.72189231999999</v>
      </c>
      <c r="G101" s="128"/>
      <c r="H101" s="128"/>
      <c r="I101" s="3">
        <v>301.00824956000002</v>
      </c>
      <c r="J101" s="3">
        <v>253.49649152999999</v>
      </c>
      <c r="K101" s="155">
        <v>0.920788429639535</v>
      </c>
      <c r="L101" s="156"/>
      <c r="M101" s="157"/>
    </row>
    <row r="102" spans="1:13" x14ac:dyDescent="0.35">
      <c r="A102" s="153" t="s">
        <v>114</v>
      </c>
      <c r="B102" s="154"/>
      <c r="C102" s="154"/>
      <c r="D102" s="154"/>
      <c r="E102" s="3">
        <v>16.087</v>
      </c>
      <c r="F102" s="127">
        <v>15.370516589999999</v>
      </c>
      <c r="G102" s="128"/>
      <c r="H102" s="128"/>
      <c r="I102" s="3">
        <v>14.971172620000001</v>
      </c>
      <c r="J102" s="3">
        <v>12.728980890000001</v>
      </c>
      <c r="K102" s="155">
        <v>0.93063794492447305</v>
      </c>
      <c r="L102" s="156"/>
      <c r="M102" s="157"/>
    </row>
    <row r="103" spans="1:13" x14ac:dyDescent="0.35">
      <c r="A103" s="153" t="s">
        <v>115</v>
      </c>
      <c r="B103" s="154"/>
      <c r="C103" s="154"/>
      <c r="D103" s="154"/>
      <c r="E103" s="3">
        <v>22.659231999999999</v>
      </c>
      <c r="F103" s="127">
        <v>21.437787879999998</v>
      </c>
      <c r="G103" s="128"/>
      <c r="H103" s="128"/>
      <c r="I103" s="3">
        <v>21.376771120000001</v>
      </c>
      <c r="J103" s="3">
        <v>16.972186000000001</v>
      </c>
      <c r="K103" s="155">
        <v>0.94340227947708</v>
      </c>
      <c r="L103" s="156"/>
      <c r="M103" s="157"/>
    </row>
    <row r="104" spans="1:13" x14ac:dyDescent="0.35">
      <c r="A104" s="153" t="s">
        <v>116</v>
      </c>
      <c r="B104" s="154"/>
      <c r="C104" s="154"/>
      <c r="D104" s="154"/>
      <c r="E104" s="3">
        <v>120328.505599</v>
      </c>
      <c r="F104" s="127">
        <v>117239.86800577999</v>
      </c>
      <c r="G104" s="128"/>
      <c r="H104" s="128"/>
      <c r="I104" s="3">
        <v>117232.0711401</v>
      </c>
      <c r="J104" s="3">
        <v>116912.52242776001</v>
      </c>
      <c r="K104" s="155">
        <v>0.97426682527564101</v>
      </c>
      <c r="L104" s="156"/>
      <c r="M104" s="157"/>
    </row>
    <row r="105" spans="1:13" x14ac:dyDescent="0.35">
      <c r="A105" s="153" t="s">
        <v>117</v>
      </c>
      <c r="B105" s="154"/>
      <c r="C105" s="154"/>
      <c r="D105" s="154"/>
      <c r="E105" s="3">
        <v>54.089258000000001</v>
      </c>
      <c r="F105" s="127">
        <v>52.48588427</v>
      </c>
      <c r="G105" s="128"/>
      <c r="H105" s="128"/>
      <c r="I105" s="3">
        <v>52.48588427</v>
      </c>
      <c r="J105" s="3">
        <v>41.468945150000003</v>
      </c>
      <c r="K105" s="155">
        <v>0.97035689175103901</v>
      </c>
      <c r="L105" s="156"/>
      <c r="M105" s="157"/>
    </row>
    <row r="106" spans="1:13" x14ac:dyDescent="0.35">
      <c r="A106" s="153" t="s">
        <v>119</v>
      </c>
      <c r="B106" s="154"/>
      <c r="C106" s="154"/>
      <c r="D106" s="154"/>
      <c r="E106" s="3">
        <v>27.400507000000001</v>
      </c>
      <c r="F106" s="127">
        <v>25.568946669999999</v>
      </c>
      <c r="G106" s="128"/>
      <c r="H106" s="128"/>
      <c r="I106" s="3">
        <v>25.047154200000001</v>
      </c>
      <c r="J106" s="3">
        <v>24.663668009999999</v>
      </c>
      <c r="K106" s="155">
        <v>0.91411280090547198</v>
      </c>
      <c r="L106" s="156"/>
      <c r="M106" s="157"/>
    </row>
    <row r="107" spans="1:13" x14ac:dyDescent="0.35">
      <c r="A107" s="153" t="s">
        <v>120</v>
      </c>
      <c r="B107" s="154"/>
      <c r="C107" s="154"/>
      <c r="D107" s="154"/>
      <c r="E107" s="3">
        <v>106.42029100000001</v>
      </c>
      <c r="F107" s="127">
        <v>103.50773816</v>
      </c>
      <c r="G107" s="128"/>
      <c r="H107" s="128"/>
      <c r="I107" s="3">
        <v>103.49334188</v>
      </c>
      <c r="J107" s="3">
        <v>98.359671629999994</v>
      </c>
      <c r="K107" s="155">
        <v>0.97249632478452797</v>
      </c>
      <c r="L107" s="156"/>
      <c r="M107" s="157"/>
    </row>
    <row r="108" spans="1:13" x14ac:dyDescent="0.35">
      <c r="A108" s="153" t="s">
        <v>121</v>
      </c>
      <c r="B108" s="154"/>
      <c r="C108" s="154"/>
      <c r="D108" s="154"/>
      <c r="E108" s="3">
        <v>108.124092</v>
      </c>
      <c r="F108" s="127">
        <v>107.08713647</v>
      </c>
      <c r="G108" s="128"/>
      <c r="H108" s="128"/>
      <c r="I108" s="3">
        <v>107.07517347</v>
      </c>
      <c r="J108" s="3">
        <v>100.39183713</v>
      </c>
      <c r="K108" s="155">
        <v>0.99029893790923096</v>
      </c>
      <c r="L108" s="156"/>
      <c r="M108" s="157"/>
    </row>
    <row r="109" spans="1:13" x14ac:dyDescent="0.35">
      <c r="A109" s="153" t="s">
        <v>122</v>
      </c>
      <c r="B109" s="154"/>
      <c r="C109" s="154"/>
      <c r="D109" s="154"/>
      <c r="E109" s="3">
        <v>43.437781000000001</v>
      </c>
      <c r="F109" s="127">
        <v>42.292675940000002</v>
      </c>
      <c r="G109" s="128"/>
      <c r="H109" s="128"/>
      <c r="I109" s="3">
        <v>42.2923975</v>
      </c>
      <c r="J109" s="3">
        <v>34.648666679999998</v>
      </c>
      <c r="K109" s="155">
        <v>0.97363162957150096</v>
      </c>
      <c r="L109" s="156"/>
      <c r="M109" s="157"/>
    </row>
    <row r="110" spans="1:13" x14ac:dyDescent="0.35">
      <c r="A110" s="153" t="s">
        <v>123</v>
      </c>
      <c r="B110" s="154"/>
      <c r="C110" s="154"/>
      <c r="D110" s="154"/>
      <c r="E110" s="3">
        <v>161.01514499999999</v>
      </c>
      <c r="F110" s="127">
        <v>158.33566524</v>
      </c>
      <c r="G110" s="128"/>
      <c r="H110" s="128"/>
      <c r="I110" s="3">
        <v>158.16081002999999</v>
      </c>
      <c r="J110" s="3">
        <v>155.20574836</v>
      </c>
      <c r="K110" s="155">
        <v>0.98227287892701098</v>
      </c>
      <c r="L110" s="156"/>
      <c r="M110" s="157"/>
    </row>
    <row r="111" spans="1:13" x14ac:dyDescent="0.35">
      <c r="A111" s="153" t="s">
        <v>147</v>
      </c>
      <c r="B111" s="154"/>
      <c r="C111" s="154"/>
      <c r="D111" s="154"/>
      <c r="E111" s="3">
        <v>460.92820499999999</v>
      </c>
      <c r="F111" s="127">
        <v>452.45828607999999</v>
      </c>
      <c r="G111" s="128"/>
      <c r="H111" s="128"/>
      <c r="I111" s="3">
        <v>452.39109601000001</v>
      </c>
      <c r="J111" s="3">
        <v>429.53586854000002</v>
      </c>
      <c r="K111" s="155">
        <v>0.98147844089948899</v>
      </c>
      <c r="L111" s="156"/>
      <c r="M111" s="157"/>
    </row>
    <row r="112" spans="1:13" x14ac:dyDescent="0.35">
      <c r="A112" s="153" t="s">
        <v>125</v>
      </c>
      <c r="B112" s="154"/>
      <c r="C112" s="154"/>
      <c r="D112" s="154"/>
      <c r="E112" s="3">
        <v>102.404775</v>
      </c>
      <c r="F112" s="127">
        <v>98.540860010000003</v>
      </c>
      <c r="G112" s="128"/>
      <c r="H112" s="128"/>
      <c r="I112" s="3">
        <v>97.114972140000006</v>
      </c>
      <c r="J112" s="3">
        <v>95.504684909999995</v>
      </c>
      <c r="K112" s="155">
        <v>0.94834417770069801</v>
      </c>
      <c r="L112" s="156"/>
      <c r="M112" s="157"/>
    </row>
    <row r="113" spans="1:14" x14ac:dyDescent="0.35">
      <c r="A113" s="153" t="s">
        <v>126</v>
      </c>
      <c r="B113" s="154"/>
      <c r="C113" s="154"/>
      <c r="D113" s="154"/>
      <c r="E113" s="3">
        <v>37.675688000000001</v>
      </c>
      <c r="F113" s="127">
        <v>34.632706450000001</v>
      </c>
      <c r="G113" s="128"/>
      <c r="H113" s="128"/>
      <c r="I113" s="3">
        <v>34.632706450000001</v>
      </c>
      <c r="J113" s="3">
        <v>31.788237339999998</v>
      </c>
      <c r="K113" s="155">
        <v>0.91923222344340505</v>
      </c>
      <c r="L113" s="156"/>
      <c r="M113" s="157"/>
    </row>
    <row r="114" spans="1:14" x14ac:dyDescent="0.35">
      <c r="A114" s="153" t="s">
        <v>127</v>
      </c>
      <c r="B114" s="154"/>
      <c r="C114" s="154"/>
      <c r="D114" s="154"/>
      <c r="E114" s="3">
        <v>44.846085000000002</v>
      </c>
      <c r="F114" s="127">
        <v>43.371753720000001</v>
      </c>
      <c r="G114" s="128"/>
      <c r="H114" s="128"/>
      <c r="I114" s="3">
        <v>43.371753720000001</v>
      </c>
      <c r="J114" s="3">
        <v>37.784676210000001</v>
      </c>
      <c r="K114" s="155">
        <v>0.96712463797006998</v>
      </c>
      <c r="L114" s="156"/>
      <c r="M114" s="157"/>
    </row>
    <row r="115" spans="1:14" x14ac:dyDescent="0.35">
      <c r="A115" s="153" t="s">
        <v>161</v>
      </c>
      <c r="B115" s="154"/>
      <c r="C115" s="154"/>
      <c r="D115" s="154"/>
      <c r="E115" s="3">
        <v>1058.5488989999999</v>
      </c>
      <c r="F115" s="127">
        <v>1031.47954931</v>
      </c>
      <c r="G115" s="128"/>
      <c r="H115" s="128"/>
      <c r="I115" s="3">
        <v>1031.3585819299999</v>
      </c>
      <c r="J115" s="3">
        <v>1014.51048231</v>
      </c>
      <c r="K115" s="155">
        <v>0.974313593736022</v>
      </c>
      <c r="L115" s="156"/>
      <c r="M115" s="157"/>
    </row>
    <row r="116" spans="1:14" x14ac:dyDescent="0.35">
      <c r="A116" s="153" t="s">
        <v>128</v>
      </c>
      <c r="B116" s="154"/>
      <c r="C116" s="154"/>
      <c r="D116" s="154"/>
      <c r="E116" s="3">
        <v>82.110530999999995</v>
      </c>
      <c r="F116" s="127">
        <v>68.9597081</v>
      </c>
      <c r="G116" s="128"/>
      <c r="H116" s="128"/>
      <c r="I116" s="3">
        <v>68.307393379999993</v>
      </c>
      <c r="J116" s="3">
        <v>58.467075749999999</v>
      </c>
      <c r="K116" s="155">
        <v>0.83189564783109304</v>
      </c>
      <c r="L116" s="156"/>
      <c r="M116" s="157"/>
    </row>
    <row r="117" spans="1:14" x14ac:dyDescent="0.35">
      <c r="A117" s="131" t="s">
        <v>129</v>
      </c>
      <c r="B117" s="132"/>
      <c r="C117" s="132"/>
      <c r="D117" s="132"/>
      <c r="E117" s="5">
        <v>341743.601425</v>
      </c>
      <c r="F117" s="134">
        <v>329448.517774901</v>
      </c>
      <c r="G117" s="135"/>
      <c r="H117" s="135"/>
      <c r="I117" s="5">
        <v>329034.15959872998</v>
      </c>
      <c r="J117" s="5">
        <v>306957.15152024</v>
      </c>
      <c r="K117" s="136">
        <v>0.96281000793204596</v>
      </c>
      <c r="L117" s="152"/>
      <c r="M117" s="137"/>
    </row>
    <row r="118" spans="1:14" x14ac:dyDescent="0.35">
      <c r="A118" s="122" t="s">
        <v>130</v>
      </c>
      <c r="B118" s="122"/>
      <c r="C118" s="122"/>
      <c r="D118" s="122"/>
      <c r="E118" s="122"/>
      <c r="F118" s="122"/>
      <c r="G118" s="122"/>
      <c r="H118" s="122"/>
      <c r="I118" s="122"/>
      <c r="J118" s="122"/>
      <c r="K118" s="122"/>
      <c r="L118" s="122"/>
      <c r="M118" s="122"/>
    </row>
    <row r="119" spans="1:14" ht="28" x14ac:dyDescent="0.35">
      <c r="A119" s="6" t="s">
        <v>131</v>
      </c>
    </row>
    <row r="120" spans="1:14" x14ac:dyDescent="0.35">
      <c r="A120" s="122" t="s">
        <v>130</v>
      </c>
      <c r="B120" s="122"/>
    </row>
    <row r="121" spans="1:14" x14ac:dyDescent="0.35">
      <c r="A121" s="122" t="s">
        <v>130</v>
      </c>
      <c r="B121" s="122"/>
      <c r="C121" s="122"/>
      <c r="D121" s="122"/>
      <c r="E121" s="122"/>
      <c r="F121" s="122"/>
      <c r="H121" s="122" t="s">
        <v>130</v>
      </c>
      <c r="I121" s="122"/>
      <c r="J121" s="122"/>
      <c r="K121" s="122"/>
      <c r="L121" s="122"/>
      <c r="M121" s="122"/>
      <c r="N121" s="122"/>
    </row>
    <row r="136" spans="1:14" x14ac:dyDescent="0.35">
      <c r="A136" s="122" t="s">
        <v>130</v>
      </c>
      <c r="B136" s="122"/>
      <c r="C136" s="122"/>
      <c r="D136" s="122"/>
      <c r="E136" s="122"/>
      <c r="F136" s="122"/>
      <c r="H136" s="122" t="s">
        <v>130</v>
      </c>
      <c r="I136" s="122"/>
      <c r="J136" s="122"/>
      <c r="K136" s="122"/>
      <c r="L136" s="122"/>
      <c r="M136" s="122"/>
      <c r="N136" s="122"/>
    </row>
    <row r="137" spans="1:14" x14ac:dyDescent="0.35">
      <c r="A137" s="123" t="s">
        <v>132</v>
      </c>
      <c r="B137" s="123"/>
      <c r="C137" s="123"/>
      <c r="D137" s="123"/>
      <c r="E137" s="123"/>
      <c r="F137" s="123"/>
      <c r="G137" s="123"/>
      <c r="H137" s="123"/>
      <c r="I137" s="123"/>
      <c r="J137" s="123"/>
      <c r="K137" s="123"/>
      <c r="L137" s="123"/>
    </row>
    <row r="138" spans="1:14" x14ac:dyDescent="0.35">
      <c r="A138" s="123" t="s">
        <v>176</v>
      </c>
      <c r="B138" s="123"/>
      <c r="C138" s="123"/>
      <c r="D138" s="123"/>
      <c r="E138" s="123"/>
      <c r="F138" s="123"/>
      <c r="G138" s="123"/>
      <c r="H138" s="123"/>
      <c r="I138" s="123"/>
      <c r="J138" s="123"/>
      <c r="K138" s="123"/>
      <c r="L138" s="123"/>
    </row>
  </sheetData>
  <mergeCells count="353">
    <mergeCell ref="A1:C1"/>
    <mergeCell ref="A2:C2"/>
    <mergeCell ref="A3:K3"/>
    <mergeCell ref="A4:D4"/>
    <mergeCell ref="F4:H4"/>
    <mergeCell ref="K4:M4"/>
    <mergeCell ref="A7:D7"/>
    <mergeCell ref="F7:H7"/>
    <mergeCell ref="K7:M7"/>
    <mergeCell ref="A8:D8"/>
    <mergeCell ref="F8:H8"/>
    <mergeCell ref="K8:M8"/>
    <mergeCell ref="A5:D5"/>
    <mergeCell ref="F5:H5"/>
    <mergeCell ref="K5:M5"/>
    <mergeCell ref="A6:D6"/>
    <mergeCell ref="F6:H6"/>
    <mergeCell ref="K6:M6"/>
    <mergeCell ref="A11:D11"/>
    <mergeCell ref="F11:H11"/>
    <mergeCell ref="K11:M11"/>
    <mergeCell ref="A12:D12"/>
    <mergeCell ref="F12:H12"/>
    <mergeCell ref="K12:M12"/>
    <mergeCell ref="A9:D9"/>
    <mergeCell ref="F9:H9"/>
    <mergeCell ref="K9:M9"/>
    <mergeCell ref="A10:D10"/>
    <mergeCell ref="F10:H10"/>
    <mergeCell ref="K10:M10"/>
    <mergeCell ref="A15:D15"/>
    <mergeCell ref="F15:H15"/>
    <mergeCell ref="K15:M15"/>
    <mergeCell ref="A16:D16"/>
    <mergeCell ref="F16:H16"/>
    <mergeCell ref="K16:M16"/>
    <mergeCell ref="A13:D13"/>
    <mergeCell ref="F13:H13"/>
    <mergeCell ref="K13:M13"/>
    <mergeCell ref="A14:D14"/>
    <mergeCell ref="F14:H14"/>
    <mergeCell ref="K14:M14"/>
    <mergeCell ref="A19:D19"/>
    <mergeCell ref="F19:H19"/>
    <mergeCell ref="K19:M19"/>
    <mergeCell ref="A20:D20"/>
    <mergeCell ref="F20:H20"/>
    <mergeCell ref="K20:M20"/>
    <mergeCell ref="A17:D17"/>
    <mergeCell ref="F17:H17"/>
    <mergeCell ref="K17:M17"/>
    <mergeCell ref="A18:D18"/>
    <mergeCell ref="F18:H18"/>
    <mergeCell ref="K18:M18"/>
    <mergeCell ref="A23:D23"/>
    <mergeCell ref="F23:H23"/>
    <mergeCell ref="K23:M23"/>
    <mergeCell ref="A24:D24"/>
    <mergeCell ref="F24:H24"/>
    <mergeCell ref="K24:M24"/>
    <mergeCell ref="A21:D21"/>
    <mergeCell ref="F21:H21"/>
    <mergeCell ref="K21:M21"/>
    <mergeCell ref="A22:D22"/>
    <mergeCell ref="F22:H22"/>
    <mergeCell ref="K22:M22"/>
    <mergeCell ref="A27:D27"/>
    <mergeCell ref="F27:H27"/>
    <mergeCell ref="K27:M27"/>
    <mergeCell ref="A28:D28"/>
    <mergeCell ref="F28:H28"/>
    <mergeCell ref="K28:M28"/>
    <mergeCell ref="A25:D25"/>
    <mergeCell ref="F25:H25"/>
    <mergeCell ref="K25:M25"/>
    <mergeCell ref="A26:D26"/>
    <mergeCell ref="F26:H26"/>
    <mergeCell ref="K26:M26"/>
    <mergeCell ref="A31:D31"/>
    <mergeCell ref="F31:H31"/>
    <mergeCell ref="K31:M31"/>
    <mergeCell ref="A32:D32"/>
    <mergeCell ref="F32:H32"/>
    <mergeCell ref="K32:M32"/>
    <mergeCell ref="A29:D29"/>
    <mergeCell ref="F29:H29"/>
    <mergeCell ref="K29:M29"/>
    <mergeCell ref="A30:D30"/>
    <mergeCell ref="F30:H30"/>
    <mergeCell ref="K30:M30"/>
    <mergeCell ref="A35:D35"/>
    <mergeCell ref="F35:H35"/>
    <mergeCell ref="K35:M35"/>
    <mergeCell ref="A36:D36"/>
    <mergeCell ref="F36:H36"/>
    <mergeCell ref="K36:M36"/>
    <mergeCell ref="A33:D33"/>
    <mergeCell ref="F33:H33"/>
    <mergeCell ref="K33:M33"/>
    <mergeCell ref="A34:D34"/>
    <mergeCell ref="F34:H34"/>
    <mergeCell ref="K34:M34"/>
    <mergeCell ref="A39:D39"/>
    <mergeCell ref="F39:H39"/>
    <mergeCell ref="K39:M39"/>
    <mergeCell ref="A40:D40"/>
    <mergeCell ref="F40:H40"/>
    <mergeCell ref="K40:M40"/>
    <mergeCell ref="A37:D37"/>
    <mergeCell ref="F37:H37"/>
    <mergeCell ref="K37:M37"/>
    <mergeCell ref="A38:D38"/>
    <mergeCell ref="F38:H38"/>
    <mergeCell ref="K38:M38"/>
    <mergeCell ref="A43:D43"/>
    <mergeCell ref="F43:H43"/>
    <mergeCell ref="K43:M43"/>
    <mergeCell ref="A44:D44"/>
    <mergeCell ref="F44:H44"/>
    <mergeCell ref="K44:M44"/>
    <mergeCell ref="A41:D41"/>
    <mergeCell ref="F41:H41"/>
    <mergeCell ref="K41:M41"/>
    <mergeCell ref="A42:D42"/>
    <mergeCell ref="F42:H42"/>
    <mergeCell ref="K42:M42"/>
    <mergeCell ref="A47:D47"/>
    <mergeCell ref="F47:H47"/>
    <mergeCell ref="K47:M47"/>
    <mergeCell ref="A48:D48"/>
    <mergeCell ref="F48:H48"/>
    <mergeCell ref="K48:M48"/>
    <mergeCell ref="A45:D45"/>
    <mergeCell ref="F45:H45"/>
    <mergeCell ref="K45:M45"/>
    <mergeCell ref="A46:D46"/>
    <mergeCell ref="F46:H46"/>
    <mergeCell ref="K46:M46"/>
    <mergeCell ref="A51:D51"/>
    <mergeCell ref="F51:H51"/>
    <mergeCell ref="K51:M51"/>
    <mergeCell ref="A52:D52"/>
    <mergeCell ref="F52:H52"/>
    <mergeCell ref="K52:M52"/>
    <mergeCell ref="A49:D49"/>
    <mergeCell ref="F49:H49"/>
    <mergeCell ref="K49:M49"/>
    <mergeCell ref="A50:D50"/>
    <mergeCell ref="F50:H50"/>
    <mergeCell ref="K50:M50"/>
    <mergeCell ref="A55:D55"/>
    <mergeCell ref="F55:H55"/>
    <mergeCell ref="K55:M55"/>
    <mergeCell ref="A56:D56"/>
    <mergeCell ref="F56:H56"/>
    <mergeCell ref="K56:M56"/>
    <mergeCell ref="A53:D53"/>
    <mergeCell ref="F53:H53"/>
    <mergeCell ref="K53:M53"/>
    <mergeCell ref="A54:D54"/>
    <mergeCell ref="F54:H54"/>
    <mergeCell ref="K54:M54"/>
    <mergeCell ref="A59:D59"/>
    <mergeCell ref="F59:H59"/>
    <mergeCell ref="K59:M59"/>
    <mergeCell ref="A60:D60"/>
    <mergeCell ref="F60:H60"/>
    <mergeCell ref="K60:M60"/>
    <mergeCell ref="A57:D57"/>
    <mergeCell ref="F57:H57"/>
    <mergeCell ref="K57:M57"/>
    <mergeCell ref="A58:D58"/>
    <mergeCell ref="F58:H58"/>
    <mergeCell ref="K58:M58"/>
    <mergeCell ref="A63:D63"/>
    <mergeCell ref="F63:H63"/>
    <mergeCell ref="K63:M63"/>
    <mergeCell ref="A64:D64"/>
    <mergeCell ref="F64:H64"/>
    <mergeCell ref="K64:M64"/>
    <mergeCell ref="A61:D61"/>
    <mergeCell ref="F61:H61"/>
    <mergeCell ref="K61:M61"/>
    <mergeCell ref="A62:D62"/>
    <mergeCell ref="F62:H62"/>
    <mergeCell ref="K62:M62"/>
    <mergeCell ref="A67:D67"/>
    <mergeCell ref="F67:H67"/>
    <mergeCell ref="K67:M67"/>
    <mergeCell ref="A68:D68"/>
    <mergeCell ref="F68:H68"/>
    <mergeCell ref="K68:M68"/>
    <mergeCell ref="A65:D65"/>
    <mergeCell ref="F65:H65"/>
    <mergeCell ref="K65:M65"/>
    <mergeCell ref="A66:D66"/>
    <mergeCell ref="F66:H66"/>
    <mergeCell ref="K66:M66"/>
    <mergeCell ref="A71:D71"/>
    <mergeCell ref="F71:H71"/>
    <mergeCell ref="K71:M71"/>
    <mergeCell ref="A72:D72"/>
    <mergeCell ref="F72:H72"/>
    <mergeCell ref="K72:M72"/>
    <mergeCell ref="A69:D69"/>
    <mergeCell ref="F69:H69"/>
    <mergeCell ref="K69:M69"/>
    <mergeCell ref="A70:D70"/>
    <mergeCell ref="F70:H70"/>
    <mergeCell ref="K70:M70"/>
    <mergeCell ref="A75:D75"/>
    <mergeCell ref="F75:H75"/>
    <mergeCell ref="K75:M75"/>
    <mergeCell ref="A76:D76"/>
    <mergeCell ref="F76:H76"/>
    <mergeCell ref="K76:M76"/>
    <mergeCell ref="A73:D73"/>
    <mergeCell ref="F73:H73"/>
    <mergeCell ref="K73:M73"/>
    <mergeCell ref="A74:D74"/>
    <mergeCell ref="F74:H74"/>
    <mergeCell ref="K74:M74"/>
    <mergeCell ref="A79:D79"/>
    <mergeCell ref="F79:H79"/>
    <mergeCell ref="K79:M79"/>
    <mergeCell ref="A80:D80"/>
    <mergeCell ref="F80:H80"/>
    <mergeCell ref="K80:M80"/>
    <mergeCell ref="A77:D77"/>
    <mergeCell ref="F77:H77"/>
    <mergeCell ref="K77:M77"/>
    <mergeCell ref="A78:D78"/>
    <mergeCell ref="F78:H78"/>
    <mergeCell ref="K78:M78"/>
    <mergeCell ref="A83:D83"/>
    <mergeCell ref="F83:H83"/>
    <mergeCell ref="K83:M83"/>
    <mergeCell ref="A84:D84"/>
    <mergeCell ref="F84:H84"/>
    <mergeCell ref="K84:M84"/>
    <mergeCell ref="A81:D81"/>
    <mergeCell ref="F81:H81"/>
    <mergeCell ref="K81:M81"/>
    <mergeCell ref="A82:D82"/>
    <mergeCell ref="F82:H82"/>
    <mergeCell ref="K82:M82"/>
    <mergeCell ref="A87:D87"/>
    <mergeCell ref="F87:H87"/>
    <mergeCell ref="K87:M87"/>
    <mergeCell ref="A88:D88"/>
    <mergeCell ref="F88:H88"/>
    <mergeCell ref="K88:M88"/>
    <mergeCell ref="A85:D85"/>
    <mergeCell ref="F85:H85"/>
    <mergeCell ref="K85:M85"/>
    <mergeCell ref="A86:D86"/>
    <mergeCell ref="F86:H86"/>
    <mergeCell ref="K86:M86"/>
    <mergeCell ref="A91:D91"/>
    <mergeCell ref="F91:H91"/>
    <mergeCell ref="K91:M91"/>
    <mergeCell ref="A92:D92"/>
    <mergeCell ref="F92:H92"/>
    <mergeCell ref="K92:M92"/>
    <mergeCell ref="A89:D89"/>
    <mergeCell ref="F89:H89"/>
    <mergeCell ref="K89:M89"/>
    <mergeCell ref="A90:D90"/>
    <mergeCell ref="F90:H90"/>
    <mergeCell ref="K90:M90"/>
    <mergeCell ref="A95:D95"/>
    <mergeCell ref="F95:H95"/>
    <mergeCell ref="K95:M95"/>
    <mergeCell ref="A96:D96"/>
    <mergeCell ref="F96:H96"/>
    <mergeCell ref="K96:M96"/>
    <mergeCell ref="A93:D93"/>
    <mergeCell ref="F93:H93"/>
    <mergeCell ref="K93:M93"/>
    <mergeCell ref="A94:D94"/>
    <mergeCell ref="F94:H94"/>
    <mergeCell ref="K94:M94"/>
    <mergeCell ref="A99:D99"/>
    <mergeCell ref="F99:H99"/>
    <mergeCell ref="K99:M99"/>
    <mergeCell ref="A100:D100"/>
    <mergeCell ref="F100:H100"/>
    <mergeCell ref="K100:M100"/>
    <mergeCell ref="A97:D97"/>
    <mergeCell ref="F97:H97"/>
    <mergeCell ref="K97:M97"/>
    <mergeCell ref="A98:D98"/>
    <mergeCell ref="F98:H98"/>
    <mergeCell ref="K98:M98"/>
    <mergeCell ref="A103:D103"/>
    <mergeCell ref="F103:H103"/>
    <mergeCell ref="K103:M103"/>
    <mergeCell ref="A104:D104"/>
    <mergeCell ref="F104:H104"/>
    <mergeCell ref="K104:M104"/>
    <mergeCell ref="A101:D101"/>
    <mergeCell ref="F101:H101"/>
    <mergeCell ref="K101:M101"/>
    <mergeCell ref="A102:D102"/>
    <mergeCell ref="F102:H102"/>
    <mergeCell ref="K102:M102"/>
    <mergeCell ref="A107:D107"/>
    <mergeCell ref="F107:H107"/>
    <mergeCell ref="K107:M107"/>
    <mergeCell ref="A108:D108"/>
    <mergeCell ref="F108:H108"/>
    <mergeCell ref="K108:M108"/>
    <mergeCell ref="A105:D105"/>
    <mergeCell ref="F105:H105"/>
    <mergeCell ref="K105:M105"/>
    <mergeCell ref="A106:D106"/>
    <mergeCell ref="F106:H106"/>
    <mergeCell ref="K106:M106"/>
    <mergeCell ref="A111:D111"/>
    <mergeCell ref="F111:H111"/>
    <mergeCell ref="K111:M111"/>
    <mergeCell ref="A112:D112"/>
    <mergeCell ref="F112:H112"/>
    <mergeCell ref="K112:M112"/>
    <mergeCell ref="A109:D109"/>
    <mergeCell ref="F109:H109"/>
    <mergeCell ref="K109:M109"/>
    <mergeCell ref="A110:D110"/>
    <mergeCell ref="F110:H110"/>
    <mergeCell ref="K110:M110"/>
    <mergeCell ref="A115:D115"/>
    <mergeCell ref="F115:H115"/>
    <mergeCell ref="K115:M115"/>
    <mergeCell ref="A116:D116"/>
    <mergeCell ref="F116:H116"/>
    <mergeCell ref="K116:M116"/>
    <mergeCell ref="A113:D113"/>
    <mergeCell ref="F113:H113"/>
    <mergeCell ref="K113:M113"/>
    <mergeCell ref="A114:D114"/>
    <mergeCell ref="F114:H114"/>
    <mergeCell ref="K114:M114"/>
    <mergeCell ref="A136:F136"/>
    <mergeCell ref="H136:N136"/>
    <mergeCell ref="A137:L137"/>
    <mergeCell ref="A138:L138"/>
    <mergeCell ref="A117:D117"/>
    <mergeCell ref="F117:H117"/>
    <mergeCell ref="K117:M117"/>
    <mergeCell ref="A118:M118"/>
    <mergeCell ref="A120:B120"/>
    <mergeCell ref="A121:F121"/>
    <mergeCell ref="H121:N12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vt:i4>
      </vt:variant>
    </vt:vector>
  </HeadingPairs>
  <TitlesOfParts>
    <vt:vector size="12" baseType="lpstr">
      <vt:lpstr>Evoucion historica</vt:lpstr>
      <vt:lpstr>Referencias</vt:lpstr>
      <vt:lpstr>2016</vt:lpstr>
      <vt:lpstr>2015</vt:lpstr>
      <vt:lpstr>2014</vt:lpstr>
      <vt:lpstr>2013</vt:lpstr>
      <vt:lpstr>2012</vt:lpstr>
      <vt:lpstr>2011</vt:lpstr>
      <vt:lpstr>2010</vt:lpstr>
      <vt:lpstr>2009</vt:lpstr>
      <vt:lpstr>2008</vt:lpstr>
      <vt:lpstr>Referencias!Argentina_inflation_1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2016-08-25T02:16:39Z</dcterms:created>
  <dcterms:modified xsi:type="dcterms:W3CDTF">2016-10-02T13:39:18Z</dcterms:modified>
</cp:coreProperties>
</file>